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LB zdi, ř...." sheetId="2" r:id="rId2"/>
    <sheet name="SO 02 - Oprava PB a LB zd..." sheetId="3" r:id="rId3"/>
    <sheet name="SO 03 - Oprava PB zdi a d..." sheetId="4" r:id="rId4"/>
    <sheet name="VON - vo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Oprava LB zdi, ř....'!$C$122:$K$220</definedName>
    <definedName name="_xlnm.Print_Area" localSheetId="1">'SO 01 - Oprava LB zdi, ř....'!$C$4:$J$76,'SO 01 - Oprava LB zdi, ř....'!$C$82:$J$104,'SO 01 - Oprava LB zdi, ř....'!$C$110:$K$220</definedName>
    <definedName name="_xlnm.Print_Titles" localSheetId="1">'SO 01 - Oprava LB zdi, ř....'!$122:$122</definedName>
    <definedName name="_xlnm._FilterDatabase" localSheetId="2" hidden="1">'SO 02 - Oprava PB a LB zd...'!$C$123:$K$302</definedName>
    <definedName name="_xlnm.Print_Area" localSheetId="2">'SO 02 - Oprava PB a LB zd...'!$C$4:$J$76,'SO 02 - Oprava PB a LB zd...'!$C$82:$J$105,'SO 02 - Oprava PB a LB zd...'!$C$111:$K$302</definedName>
    <definedName name="_xlnm.Print_Titles" localSheetId="2">'SO 02 - Oprava PB a LB zd...'!$123:$123</definedName>
    <definedName name="_xlnm._FilterDatabase" localSheetId="3" hidden="1">'SO 03 - Oprava PB zdi a d...'!$C$124:$K$288</definedName>
    <definedName name="_xlnm.Print_Area" localSheetId="3">'SO 03 - Oprava PB zdi a d...'!$C$4:$J$76,'SO 03 - Oprava PB zdi a d...'!$C$82:$J$106,'SO 03 - Oprava PB zdi a d...'!$C$112:$K$288</definedName>
    <definedName name="_xlnm.Print_Titles" localSheetId="3">'SO 03 - Oprava PB zdi a d...'!$124:$124</definedName>
    <definedName name="_xlnm._FilterDatabase" localSheetId="4" hidden="1">'VON - von'!$C$116:$K$143</definedName>
    <definedName name="_xlnm.Print_Area" localSheetId="4">'VON - von'!$C$4:$J$76,'VON - von'!$C$82:$J$98,'VON - von'!$C$104:$K$143</definedName>
    <definedName name="_xlnm.Print_Titles" localSheetId="4">'VON - von'!$116:$116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4" r="J37"/>
  <c r="J36"/>
  <c i="1" r="AY97"/>
  <c i="4" r="J35"/>
  <c i="1" r="AX97"/>
  <c i="4" r="BI287"/>
  <c r="BH287"/>
  <c r="BG287"/>
  <c r="BF287"/>
  <c r="T287"/>
  <c r="T286"/>
  <c r="R287"/>
  <c r="R286"/>
  <c r="P287"/>
  <c r="P286"/>
  <c r="BI283"/>
  <c r="BH283"/>
  <c r="BG283"/>
  <c r="BF283"/>
  <c r="T283"/>
  <c r="T282"/>
  <c r="R283"/>
  <c r="R282"/>
  <c r="P283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T254"/>
  <c r="R255"/>
  <c r="R254"/>
  <c r="P255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6"/>
  <c r="BH146"/>
  <c r="BG146"/>
  <c r="BF146"/>
  <c r="T146"/>
  <c r="R146"/>
  <c r="P146"/>
  <c r="BI144"/>
  <c r="BH144"/>
  <c r="BG144"/>
  <c r="BF144"/>
  <c r="T144"/>
  <c r="R144"/>
  <c r="P144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3" r="J37"/>
  <c r="J36"/>
  <c i="1" r="AY96"/>
  <c i="3" r="J35"/>
  <c i="1" r="AX96"/>
  <c i="3" r="BI301"/>
  <c r="BH301"/>
  <c r="BG301"/>
  <c r="BF301"/>
  <c r="T301"/>
  <c r="R301"/>
  <c r="P301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1" r="AX95"/>
  <c i="2" r="J37"/>
  <c r="J36"/>
  <c i="1" r="AY95"/>
  <c i="2" r="J35"/>
  <c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211"/>
  <c r="BK208"/>
  <c r="BK205"/>
  <c r="BK202"/>
  <c r="BK197"/>
  <c r="BK192"/>
  <c r="J192"/>
  <c r="J188"/>
  <c r="J185"/>
  <c r="BK181"/>
  <c r="BK178"/>
  <c r="BK175"/>
  <c r="BK169"/>
  <c r="J163"/>
  <c r="F36"/>
  <c r="J137"/>
  <c r="BK128"/>
  <c r="J126"/>
  <c r="F37"/>
  <c i="3" r="J247"/>
  <c r="J301"/>
  <c r="BK280"/>
  <c r="BK232"/>
  <c r="J222"/>
  <c r="J198"/>
  <c r="J191"/>
  <c r="BK182"/>
  <c r="BK161"/>
  <c r="J151"/>
  <c r="BK127"/>
  <c r="J155"/>
  <c r="BK229"/>
  <c r="J212"/>
  <c r="BK198"/>
  <c r="J185"/>
  <c r="J176"/>
  <c r="BK132"/>
  <c i="4" r="BK271"/>
  <c r="J246"/>
  <c r="J231"/>
  <c r="J203"/>
  <c r="J186"/>
  <c r="J166"/>
  <c r="J144"/>
  <c r="J274"/>
  <c r="BK250"/>
  <c r="BK215"/>
  <c r="J200"/>
  <c r="J157"/>
  <c r="J136"/>
  <c r="BK268"/>
  <c r="BK261"/>
  <c r="J243"/>
  <c r="BK224"/>
  <c r="J179"/>
  <c r="J133"/>
  <c i="5" r="J135"/>
  <c r="BK138"/>
  <c r="BK130"/>
  <c i="2" r="J34"/>
  <c r="J172"/>
  <c r="BK166"/>
  <c r="F34"/>
  <c r="J215"/>
  <c r="BK172"/>
  <c r="J166"/>
  <c r="BK160"/>
  <c r="J160"/>
  <c r="BK148"/>
  <c r="J148"/>
  <c r="BK145"/>
  <c r="BK141"/>
  <c r="BK137"/>
  <c r="J131"/>
  <c r="BK126"/>
  <c r="J219"/>
  <c i="3" r="BK301"/>
  <c r="BK287"/>
  <c r="BK277"/>
  <c r="BK268"/>
  <c r="BK263"/>
  <c r="BK247"/>
  <c r="BK236"/>
  <c r="J280"/>
  <c r="BK274"/>
  <c r="BK255"/>
  <c r="BK251"/>
  <c r="J236"/>
  <c r="BK283"/>
  <c r="J258"/>
  <c r="J229"/>
  <c r="BK212"/>
  <c r="BK194"/>
  <c r="J188"/>
  <c r="J179"/>
  <c r="J158"/>
  <c r="J144"/>
  <c r="J161"/>
  <c r="BK129"/>
  <c r="J225"/>
  <c r="J209"/>
  <c r="J201"/>
  <c r="BK191"/>
  <c r="BK158"/>
  <c r="BK151"/>
  <c i="4" r="J287"/>
  <c r="BK279"/>
  <c r="BK274"/>
  <c r="J255"/>
  <c r="J235"/>
  <c r="J206"/>
  <c r="BK172"/>
  <c r="BK163"/>
  <c r="BK154"/>
  <c r="J279"/>
  <c r="J271"/>
  <c r="BK255"/>
  <c r="BK231"/>
  <c r="J193"/>
  <c r="J182"/>
  <c r="J172"/>
  <c r="BK160"/>
  <c r="BK146"/>
  <c r="J130"/>
  <c r="J250"/>
  <c r="BK239"/>
  <c r="BK219"/>
  <c r="J209"/>
  <c r="BK193"/>
  <c r="BK144"/>
  <c r="J128"/>
  <c i="5" r="BK142"/>
  <c r="BK135"/>
  <c r="BK124"/>
  <c r="J140"/>
  <c r="J127"/>
  <c r="J122"/>
  <c i="2" r="J208"/>
  <c r="J202"/>
  <c r="BK188"/>
  <c r="J181"/>
  <c r="J169"/>
  <c r="BK215"/>
  <c r="J175"/>
  <c r="BK163"/>
  <c r="J156"/>
  <c r="J141"/>
  <c r="J128"/>
  <c i="3" r="J294"/>
  <c r="J274"/>
  <c r="BK258"/>
  <c r="J287"/>
  <c r="J270"/>
  <c r="J266"/>
  <c r="J263"/>
  <c r="BK294"/>
  <c r="J255"/>
  <c r="J219"/>
  <c r="BK201"/>
  <c r="BK173"/>
  <c r="BK140"/>
  <c r="J132"/>
  <c r="BK219"/>
  <c r="BK188"/>
  <c r="BK170"/>
  <c r="BK144"/>
  <c i="4" r="BK283"/>
  <c r="J212"/>
  <c r="BK182"/>
  <c r="BK169"/>
  <c r="J283"/>
  <c r="J219"/>
  <c r="J169"/>
  <c r="J259"/>
  <c r="J215"/>
  <c r="J146"/>
  <c i="5" r="BK140"/>
  <c r="BK133"/>
  <c i="2" r="J211"/>
  <c r="J205"/>
  <c r="J197"/>
  <c r="BK185"/>
  <c r="J178"/>
  <c i="1" r="AS94"/>
  <c i="2" r="BK156"/>
  <c r="J145"/>
  <c r="BK131"/>
  <c r="F35"/>
  <c i="3" r="J127"/>
  <c i="4" r="BK264"/>
  <c r="J224"/>
  <c r="J160"/>
  <c r="J268"/>
  <c r="BK206"/>
  <c r="BK179"/>
  <c r="BK133"/>
  <c r="BK246"/>
  <c r="BK136"/>
  <c i="5" r="BK119"/>
  <c r="J138"/>
  <c r="BK122"/>
  <c i="2" r="BK219"/>
  <c i="3" r="J283"/>
  <c r="BK270"/>
  <c r="BK266"/>
  <c r="J251"/>
  <c r="BK243"/>
  <c r="J290"/>
  <c r="J277"/>
  <c r="J243"/>
  <c r="BK290"/>
  <c r="J268"/>
  <c r="BK225"/>
  <c r="BK209"/>
  <c r="J205"/>
  <c r="BK185"/>
  <c r="J170"/>
  <c r="BK155"/>
  <c r="J129"/>
  <c r="BK176"/>
  <c r="J173"/>
  <c r="J232"/>
  <c r="BK222"/>
  <c r="BK205"/>
  <c r="J194"/>
  <c r="J182"/>
  <c r="BK179"/>
  <c r="J140"/>
  <c i="4" r="J276"/>
  <c r="BK259"/>
  <c r="J239"/>
  <c r="BK209"/>
  <c r="BK200"/>
  <c r="J175"/>
  <c r="BK157"/>
  <c r="BK287"/>
  <c r="BK276"/>
  <c r="J261"/>
  <c r="BK243"/>
  <c r="BK186"/>
  <c r="BK175"/>
  <c r="BK166"/>
  <c r="J154"/>
  <c r="BK128"/>
  <c r="J264"/>
  <c r="BK235"/>
  <c r="BK212"/>
  <c r="BK203"/>
  <c r="J163"/>
  <c r="BK130"/>
  <c i="5" r="J130"/>
  <c r="BK127"/>
  <c r="J142"/>
  <c r="J133"/>
  <c r="J124"/>
  <c r="J119"/>
  <c i="2" l="1" r="BK125"/>
  <c r="J125"/>
  <c r="J98"/>
  <c r="BK184"/>
  <c r="J184"/>
  <c r="J99"/>
  <c r="BK201"/>
  <c r="J201"/>
  <c r="J101"/>
  <c i="3" r="P126"/>
  <c r="P197"/>
  <c r="P235"/>
  <c r="BK254"/>
  <c r="J254"/>
  <c r="J101"/>
  <c r="P262"/>
  <c r="BK286"/>
  <c r="J286"/>
  <c r="J103"/>
  <c r="BK293"/>
  <c r="J293"/>
  <c r="J104"/>
  <c i="4" r="R127"/>
  <c r="P178"/>
  <c r="P218"/>
  <c r="P258"/>
  <c r="P263"/>
  <c i="2" r="T125"/>
  <c r="P201"/>
  <c i="3" r="BK197"/>
  <c r="J197"/>
  <c r="J99"/>
  <c r="BK262"/>
  <c r="J262"/>
  <c r="J102"/>
  <c r="P293"/>
  <c i="4" r="BK127"/>
  <c r="J127"/>
  <c r="J98"/>
  <c r="R218"/>
  <c r="R258"/>
  <c i="2" r="P184"/>
  <c i="3" r="T126"/>
  <c r="BK235"/>
  <c r="J235"/>
  <c r="J100"/>
  <c r="T254"/>
  <c r="T286"/>
  <c i="4" r="T178"/>
  <c r="BK263"/>
  <c r="J263"/>
  <c r="J103"/>
  <c i="2" r="R125"/>
  <c r="R124"/>
  <c r="R123"/>
  <c r="T184"/>
  <c r="T201"/>
  <c i="3" r="R126"/>
  <c r="T197"/>
  <c r="T235"/>
  <c r="R254"/>
  <c r="T262"/>
  <c r="R286"/>
  <c r="R293"/>
  <c i="4" r="T127"/>
  <c r="R178"/>
  <c r="T218"/>
  <c r="T258"/>
  <c r="T263"/>
  <c i="5" r="R118"/>
  <c r="R117"/>
  <c i="2" r="P125"/>
  <c r="P124"/>
  <c r="P123"/>
  <c i="1" r="AU95"/>
  <c i="2" r="R184"/>
  <c r="R201"/>
  <c i="3" r="BK126"/>
  <c r="J126"/>
  <c r="J98"/>
  <c r="R197"/>
  <c r="R235"/>
  <c r="P254"/>
  <c r="R262"/>
  <c r="P286"/>
  <c r="T293"/>
  <c i="4" r="P127"/>
  <c r="P126"/>
  <c r="P125"/>
  <c i="1" r="AU97"/>
  <c i="4" r="BK178"/>
  <c r="J178"/>
  <c r="J99"/>
  <c r="BK218"/>
  <c r="J218"/>
  <c r="J100"/>
  <c r="BK258"/>
  <c r="J258"/>
  <c r="J102"/>
  <c r="R263"/>
  <c i="5" r="BK118"/>
  <c r="J118"/>
  <c r="J97"/>
  <c r="P118"/>
  <c r="P117"/>
  <c i="1" r="AU98"/>
  <c i="5" r="T118"/>
  <c r="T117"/>
  <c i="2" r="BK196"/>
  <c r="J196"/>
  <c r="J100"/>
  <c r="BK214"/>
  <c r="J214"/>
  <c r="J102"/>
  <c i="4" r="BK286"/>
  <c r="J286"/>
  <c r="J105"/>
  <c i="2" r="BK218"/>
  <c r="J218"/>
  <c r="J103"/>
  <c i="4" r="BK254"/>
  <c r="J254"/>
  <c r="J101"/>
  <c r="BK282"/>
  <c r="J282"/>
  <c r="J104"/>
  <c i="5" r="E85"/>
  <c r="J89"/>
  <c r="F114"/>
  <c r="BE119"/>
  <c r="BE124"/>
  <c r="BE127"/>
  <c r="BE138"/>
  <c r="BE142"/>
  <c r="BE133"/>
  <c r="BE140"/>
  <c r="BE122"/>
  <c r="BE130"/>
  <c r="BE135"/>
  <c i="4" r="J119"/>
  <c r="F122"/>
  <c r="BE169"/>
  <c r="BE179"/>
  <c r="BE186"/>
  <c r="BE209"/>
  <c r="BE231"/>
  <c r="BE243"/>
  <c r="BE259"/>
  <c r="E85"/>
  <c r="BE144"/>
  <c r="BE175"/>
  <c r="BE182"/>
  <c r="BE200"/>
  <c r="BE203"/>
  <c r="BE212"/>
  <c r="BE246"/>
  <c r="BE255"/>
  <c r="BE261"/>
  <c r="BE264"/>
  <c r="BE268"/>
  <c r="BE287"/>
  <c i="3" r="BK125"/>
  <c r="J125"/>
  <c r="J97"/>
  <c i="4" r="BE128"/>
  <c r="BE130"/>
  <c r="BE133"/>
  <c r="BE136"/>
  <c r="BE146"/>
  <c r="BE154"/>
  <c r="BE157"/>
  <c r="BE160"/>
  <c r="BE163"/>
  <c r="BE166"/>
  <c r="BE172"/>
  <c r="BE193"/>
  <c r="BE206"/>
  <c r="BE215"/>
  <c r="BE219"/>
  <c r="BE224"/>
  <c r="BE235"/>
  <c r="BE239"/>
  <c r="BE250"/>
  <c r="BE271"/>
  <c r="BE274"/>
  <c r="BE276"/>
  <c r="BE279"/>
  <c r="BE283"/>
  <c i="3" r="E114"/>
  <c r="F121"/>
  <c r="BE127"/>
  <c r="BE140"/>
  <c r="BE155"/>
  <c r="BE161"/>
  <c r="BE173"/>
  <c r="BE176"/>
  <c r="BE179"/>
  <c r="BE188"/>
  <c r="BE198"/>
  <c r="BE205"/>
  <c r="BE212"/>
  <c r="BE219"/>
  <c r="BE222"/>
  <c r="BE225"/>
  <c r="BE229"/>
  <c r="BE232"/>
  <c r="J118"/>
  <c r="BE129"/>
  <c r="BE158"/>
  <c r="BE170"/>
  <c r="BE132"/>
  <c r="BE144"/>
  <c r="BE151"/>
  <c r="BE182"/>
  <c r="BE185"/>
  <c r="BE191"/>
  <c r="BE194"/>
  <c r="BE201"/>
  <c r="BE209"/>
  <c r="BE247"/>
  <c r="BE251"/>
  <c r="BE258"/>
  <c r="BE274"/>
  <c r="BE277"/>
  <c r="BE287"/>
  <c r="BE301"/>
  <c r="BE283"/>
  <c r="BE290"/>
  <c r="BE236"/>
  <c r="BE243"/>
  <c r="BE255"/>
  <c r="BE263"/>
  <c r="BE266"/>
  <c r="BE268"/>
  <c r="BE270"/>
  <c r="BE280"/>
  <c r="BE294"/>
  <c i="2" r="BE219"/>
  <c i="1" r="AW95"/>
  <c r="BB95"/>
  <c r="BC95"/>
  <c i="2" r="E85"/>
  <c r="J89"/>
  <c r="F92"/>
  <c r="BE126"/>
  <c r="BE128"/>
  <c r="BE131"/>
  <c r="BE137"/>
  <c r="BE141"/>
  <c r="BE145"/>
  <c r="BE148"/>
  <c r="BE156"/>
  <c r="BE166"/>
  <c r="BE172"/>
  <c i="1" r="BA95"/>
  <c i="2" r="BE160"/>
  <c r="BE163"/>
  <c r="BE169"/>
  <c r="BE175"/>
  <c r="BE178"/>
  <c r="BE181"/>
  <c r="BE185"/>
  <c r="BE188"/>
  <c r="BE192"/>
  <c r="BE197"/>
  <c r="BE202"/>
  <c r="BE205"/>
  <c r="BE208"/>
  <c r="BE211"/>
  <c r="BE215"/>
  <c i="1" r="BD95"/>
  <c i="3" r="J34"/>
  <c i="1" r="AW96"/>
  <c i="4" r="F34"/>
  <c i="1" r="BA97"/>
  <c i="5" r="F37"/>
  <c i="1" r="BD98"/>
  <c i="5" r="F36"/>
  <c i="1" r="BC98"/>
  <c i="3" r="F34"/>
  <c i="1" r="BA96"/>
  <c i="4" r="F35"/>
  <c i="1" r="BB97"/>
  <c i="5" r="F34"/>
  <c i="1" r="BA98"/>
  <c i="3" r="F35"/>
  <c i="1" r="BB96"/>
  <c i="4" r="F36"/>
  <c i="1" r="BC97"/>
  <c i="5" r="J34"/>
  <c i="1" r="AW98"/>
  <c i="3" r="F36"/>
  <c i="1" r="BC96"/>
  <c i="4" r="J34"/>
  <c i="1" r="AW97"/>
  <c i="5" r="F35"/>
  <c i="1" r="BB98"/>
  <c i="3" r="F37"/>
  <c i="1" r="BD96"/>
  <c i="4" r="F37"/>
  <c i="1" r="BD97"/>
  <c i="4" l="1" r="T126"/>
  <c r="T125"/>
  <c i="3" r="R125"/>
  <c r="R124"/>
  <c r="T125"/>
  <c r="T124"/>
  <c i="4" r="R126"/>
  <c r="R125"/>
  <c i="2" r="T124"/>
  <c r="T123"/>
  <c i="3" r="P125"/>
  <c r="P124"/>
  <c i="1" r="AU96"/>
  <c i="2" r="BK124"/>
  <c r="J124"/>
  <c r="J97"/>
  <c i="4" r="BK126"/>
  <c r="BK125"/>
  <c r="J125"/>
  <c r="J96"/>
  <c i="5" r="BK117"/>
  <c r="J117"/>
  <c r="J96"/>
  <c i="3" r="BK124"/>
  <c r="J124"/>
  <c r="J96"/>
  <c i="1" r="AU94"/>
  <c i="2" r="J33"/>
  <c i="1" r="AV95"/>
  <c r="AT95"/>
  <c i="3" r="F33"/>
  <c i="1" r="AZ96"/>
  <c i="2" r="F33"/>
  <c i="1" r="AZ95"/>
  <c i="3" r="J33"/>
  <c i="1" r="AV96"/>
  <c r="AT96"/>
  <c r="BA94"/>
  <c r="W30"/>
  <c i="4" r="J33"/>
  <c i="1" r="AV97"/>
  <c r="AT97"/>
  <c r="BB94"/>
  <c r="W31"/>
  <c i="4" r="F33"/>
  <c i="1" r="AZ97"/>
  <c r="BD94"/>
  <c r="W33"/>
  <c i="5" r="F33"/>
  <c i="1" r="AZ98"/>
  <c i="5" r="J33"/>
  <c i="1" r="AV98"/>
  <c r="AT98"/>
  <c r="BC94"/>
  <c r="W32"/>
  <c i="2" l="1" r="BK123"/>
  <c r="J123"/>
  <c r="J96"/>
  <c i="4" r="J126"/>
  <c r="J97"/>
  <c i="5" r="J30"/>
  <c i="1" r="AG98"/>
  <c i="4" r="J30"/>
  <c i="1" r="AG97"/>
  <c i="3" r="J30"/>
  <c i="1" r="AG96"/>
  <c r="AY94"/>
  <c r="AW94"/>
  <c r="AK30"/>
  <c r="AX94"/>
  <c r="AZ94"/>
  <c r="W29"/>
  <c i="4" l="1" r="J39"/>
  <c i="5" r="J39"/>
  <c i="3" r="J39"/>
  <c i="1" r="AN96"/>
  <c r="AN97"/>
  <c r="AN98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<sst xmlns="http://schemas.openxmlformats.org/spreadsheetml/2006/main">
  <si>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</si>
  <si>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</si>
  <si>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</si>
  <si>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</si>
  <si>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</si>
  <si>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{be14cdda-2a25-452f-a313-7620b9089d11}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</si>
  <si>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</si>
  <si>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</si>
  <si>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</si>
  <si>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</si>
  <si>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</si>
  <si>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</si>
  <si>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</si>
  <si>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</si>
  <si>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20221115-2023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</si>
  <si>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</si>
  <si>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</si>
  <si>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Bílá Nisa, Janov n.N., oprava koryta, ř.km 6,140 – 6,510</t>
  </si>
  <si>
    <t>KSO:</t>
  </si>
  <si>
    <t>CC-CZ:</t>
  </si>
  <si>
    <t>Místo:</t>
  </si>
  <si>
    <t>Janov nad Nisou</t>
  </si>
  <si>
    <t>Datum:</t>
  </si>
  <si>
    <t>15. 11. 2022</t>
  </si>
  <si>
    <t>Zadavatel:</t>
  </si>
  <si>
    <t>IČ:</t>
  </si>
  <si>
    <t>70890005</t>
  </si>
  <si>
    <t>Povodí Labe, státní podnik</t>
  </si>
  <si>
    <t>DIČ:</t>
  </si>
  <si>
    <t>Uchazeč:</t>
  </si>
  <si>
    <t>Vyplň údaj</t>
  </si>
  <si>
    <t>Projektant:</t>
  </si>
  <si>
    <t>87951142</t>
  </si>
  <si>
    <t>Ing. Tomáš Pecival, Ph.D.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</si>
  <si>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</si>
  <si>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</si>
  <si>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</si>
  <si>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</si>
  <si>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</si>
  <si>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</si>
  <si>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</si>
  <si>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</si>
  <si>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</si>
  <si>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</si>
  <si>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</si>
  <si>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</si>
  <si>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</si>
  <si>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</si>
  <si>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</si>
  <si>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</si>
  <si>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</si>
  <si>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</si>
  <si>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</si>
  <si>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</si>
  <si>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</si>
  <si>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</si>
  <si>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</si>
  <si>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</si>
  <si>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</si>
  <si>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</si>
  <si>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</si>
  <si>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</si>
  <si>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</si>
  <si>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</si>
  <si>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</si>
  <si>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</si>
  <si>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</si>
  <si>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</si>
  <si>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</si>
  <si>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</si>
  <si>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</si>
  <si>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</si>
  <si>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</si>
  <si>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</si>
  <si>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</si>
  <si>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</si>
  <si>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</si>
  <si>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</si>
  <si>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</si>
  <si>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</si>
  <si>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</si>
  <si>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</si>
  <si>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</si>
  <si>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LB zdi, ř. km 6,140 – 6,170</t>
  </si>
  <si>
    <t>STA</t>
  </si>
  <si>
    <t>1</t>
  </si>
  <si>
    <t>{c4cf9f70-9b80-4d88-b660-4decfe512d84}</t>
  </si>
  <si>
    <t>2</t>
  </si>
  <si>
    <t>SO 02</t>
  </si>
  <si>
    <t>Oprava PB a LB zdi, ř. km 6,404 – 6,415</t>
  </si>
  <si>
    <t>{d8846594-2c28-4aed-abd5-de80486c3389}</t>
  </si>
  <si>
    <t>SO 03</t>
  </si>
  <si>
    <t>Oprava PB zdi a dna, ř. km 6,500 – 6,510</t>
  </si>
  <si>
    <t>{569aba1e-e0cf-4c29-9acb-2dc58057e8ea}</t>
  </si>
  <si>
    <t>VON</t>
  </si>
  <si>
    <t>von</t>
  </si>
  <si>
    <t>{842e2e58-3e1d-46ef-9d4a-8cec03f2e52f}</t>
  </si>
  <si>
    <t>KRYCÍ LIST SOUPISU PRACÍ</t>
  </si>
  <si>
    <t>Objekt:</t>
  </si>
  <si>
    <t>SO 01 - Oprava LB zdi, ř. km 6,140 – 6,170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</si>
  <si>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</si>
  <si>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</si>
  <si>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</si>
  <si>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</si>
  <si>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</si>
  <si>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</si>
  <si>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</si>
  <si>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</si>
  <si>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</si>
  <si>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</si>
  <si>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</si>
  <si>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</si>
  <si>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</si>
  <si>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</si>
  <si>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</si>
  <si>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</si>
  <si>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</si>
  <si>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</si>
  <si>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</si>
  <si>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</si>
  <si>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</si>
  <si>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</si>
  <si>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</si>
  <si>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</si>
  <si>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</si>
  <si>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</si>
  <si>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</si>
  <si>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</si>
  <si>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</si>
  <si>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</si>
  <si>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</si>
  <si>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</si>
  <si>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</si>
  <si>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</si>
  <si>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2023 01</t>
  </si>
  <si>
    <t>4</t>
  </si>
  <si>
    <t>1551629599</t>
  </si>
  <si>
    <t>PP</t>
  </si>
  <si>
    <t>Odstranění křovin a stromů s odstraněním kořenů strojně průměru kmene do 100 mm v rovině nebo ve svahu sklonu terénu přes 1:5, při celkové ploše do 100 m2</t>
  </si>
  <si>
    <t>121151r</t>
  </si>
  <si>
    <t>sejmutí zemin schopných zůrodnění plochy do 100 m2 tl vrstvy do 200 mm strojně</t>
  </si>
  <si>
    <t>-1561719995</t>
  </si>
  <si>
    <t>VV</t>
  </si>
  <si>
    <t>25,25*1,5</t>
  </si>
  <si>
    <t>3</t>
  </si>
  <si>
    <t>122251102</t>
  </si>
  <si>
    <t>Odkopávky a prokopávky nezapažené v hornině třídy těžitelnosti I skupiny 3 objem do 50 m3 strojně</t>
  </si>
  <si>
    <t>m3</t>
  </si>
  <si>
    <t>1403188286</t>
  </si>
  <si>
    <t>Odkopávky a prokopávky nezapažené strojně v hornině třídy těžitelnosti I skupiny 3 přes 20 do 50 m3</t>
  </si>
  <si>
    <t>P</t>
  </si>
  <si>
    <t>Poznámka k položce:_x000d_
výkop stavební jámy a demolice ochranné hrázky</t>
  </si>
  <si>
    <t>za zdí</t>
  </si>
  <si>
    <t>25,25*2</t>
  </si>
  <si>
    <t>Součet</t>
  </si>
  <si>
    <t>132351102</t>
  </si>
  <si>
    <t>Hloubení rýh nezapažených š do 800 mm v hornině třídy těžitelnosti II skupiny 4 objem do 50 m3 strojně</t>
  </si>
  <si>
    <t>-1885699395</t>
  </si>
  <si>
    <t>Hloubení nezapažených rýh šířky do 800 mm strojně s urovnáním dna do předepsaného profilu a spádu v hornině třídy těžitelnosti II skupiny 4 přes 20 do 50 m3</t>
  </si>
  <si>
    <t>základ</t>
  </si>
  <si>
    <t>(16,3+7,35)*0,6*1,5</t>
  </si>
  <si>
    <t>5</t>
  </si>
  <si>
    <t>162351104</t>
  </si>
  <si>
    <t>Vodorovné přemístění přes 500 do 1000 m výkopku/sypaniny z horniny třídy těžitelnosti I skupiny 1 až 3</t>
  </si>
  <si>
    <t>-332640626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</si>
  <si>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</si>
  <si>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Poznámka k položce:_x000d_
přesun do SO 02 a SO 03</t>
  </si>
  <si>
    <t>71,785-12,625</t>
  </si>
  <si>
    <t>6</t>
  </si>
  <si>
    <t>166151101</t>
  </si>
  <si>
    <t>Přehození neulehlého výkopku z horniny třídy těžitelnosti I skupiny 1 až 3 strojně</t>
  </si>
  <si>
    <t>1836616590</t>
  </si>
  <si>
    <t>Přehození neulehlého výkopku strojně z horniny třídy těžitelnosti I, skupiny 1 až 3</t>
  </si>
  <si>
    <t>25,25*0,5</t>
  </si>
  <si>
    <t>7</t>
  </si>
  <si>
    <t>174151101</t>
  </si>
  <si>
    <t>Zásyp jam, šachet rýh nebo kolem objektů sypaninou se zhutněním</t>
  </si>
  <si>
    <t>1508366009</t>
  </si>
  <si>
    <t>Zásyp sypaninou z jakékoliv horniny strojně s uložením výkopku ve vrstvách se zhutněním jam, šachet, rýh nebo kolem objektů v těchto vykopávkách</t>
  </si>
  <si>
    <t>Poznámka k položce:_x000d_
zásyp bude prováděn a hutněn po vrstvách odpovídající řadě kamenů (po jednotlivých šárech)</t>
  </si>
  <si>
    <t>filtr</t>
  </si>
  <si>
    <t>25,25*1,75</t>
  </si>
  <si>
    <t>zemina</t>
  </si>
  <si>
    <t>8</t>
  </si>
  <si>
    <t>M</t>
  </si>
  <si>
    <t>58343872</t>
  </si>
  <si>
    <t>kamenivo drcené hrubé frakce 8/16</t>
  </si>
  <si>
    <t>t</t>
  </si>
  <si>
    <t>-163249034</t>
  </si>
  <si>
    <t>25,25*1,75*2</t>
  </si>
  <si>
    <t>9</t>
  </si>
  <si>
    <t>181451121</t>
  </si>
  <si>
    <t>Založení lučního trávníku výsevem pl přes 1000 m2 v rovině a ve svahu do 1:5</t>
  </si>
  <si>
    <t>1802599619</t>
  </si>
  <si>
    <t>Založení trávníku na půdě předem připravené plochy přes 1000 m2 výsevem včetně utažení lučního v rovině nebo na svahu do 1:5</t>
  </si>
  <si>
    <t>10</t>
  </si>
  <si>
    <t>00572470</t>
  </si>
  <si>
    <t>osivo směs travní univerzál</t>
  </si>
  <si>
    <t>kg</t>
  </si>
  <si>
    <t>-355719928</t>
  </si>
  <si>
    <t>25,25*1,5*0,005</t>
  </si>
  <si>
    <t>11</t>
  </si>
  <si>
    <t>181951112</t>
  </si>
  <si>
    <t>Úprava pláně v hornině třídy těžitelnosti I skupiny 1 až 3 se zhutněním strojně</t>
  </si>
  <si>
    <t>338444638</t>
  </si>
  <si>
    <t>Úprava pláně vyrovnáním výškových rozdílů strojně v hornině třídy těžitelnosti I, skupiny 1 až 3 se zhutněním</t>
  </si>
  <si>
    <t>(16,3+7,35)*(1,5)</t>
  </si>
  <si>
    <t>12</t>
  </si>
  <si>
    <t>182151111</t>
  </si>
  <si>
    <t>Svahování v zářezech v hornině třídy těžitelnosti I skupiny 1 až 3 strojně</t>
  </si>
  <si>
    <t>900611293</t>
  </si>
  <si>
    <t>Svahování trvalých svahů do projektovaných profilů strojně s potřebným přemístěním výkopku při svahování v zářezech v hornině třídy těžitelnosti I, skupiny 1 až 3</t>
  </si>
  <si>
    <t>(16,3+7,35)*(0,6*2+1,5)+58,3*1,4</t>
  </si>
  <si>
    <t>13</t>
  </si>
  <si>
    <t>182251101</t>
  </si>
  <si>
    <t>Svahování násypů strojně</t>
  </si>
  <si>
    <t>-1590697573</t>
  </si>
  <si>
    <t>Svahování trvalých svahů do projektovaných profilů strojně s potřebným přemístěním výkopku při svahování násypů v jakékoliv hornině</t>
  </si>
  <si>
    <t>14</t>
  </si>
  <si>
    <t>182351r</t>
  </si>
  <si>
    <t>Rozprostření zemin schopných zůrodnění pl do 100 m2 ve svahu přes 1:5 tl vrstvy do 200 mm strojně</t>
  </si>
  <si>
    <t>-167240815</t>
  </si>
  <si>
    <t>Rozprostření a urovnánízemin schopných zůrodnění ve svahu sklonu přes 1:5 strojně při souvislé ploše do 100 m2, tl. vrstvy do 200 mm</t>
  </si>
  <si>
    <t>R1</t>
  </si>
  <si>
    <t>Čerpání vody na dopravní výšku do 10 m průměrný přítok do 500 l/min</t>
  </si>
  <si>
    <t>komplet</t>
  </si>
  <si>
    <t>-493443831</t>
  </si>
  <si>
    <t>Čerpání vody na dopravní výšku do 10 m s uvažovaným průměrným přítokem do 500 l/min</t>
  </si>
  <si>
    <t>Poznámka k položce:_x000d_
kompletní zajištění přečerpávání přítoků do stavební jámy, tedy zřízení čerpací jímky, čerpadlo hadice/potrubí, podpěry a zajištění energie</t>
  </si>
  <si>
    <t>16</t>
  </si>
  <si>
    <t>R 2</t>
  </si>
  <si>
    <t>zajištění výkopu proti sesutí</t>
  </si>
  <si>
    <t>-1170964897</t>
  </si>
  <si>
    <t>Poznámka k položce:_x000d_
např. beraněné U150 dl 2,0 m a dvojice trámů 120x120 dl 9,0 m a 9,5 m, vše 5x</t>
  </si>
  <si>
    <t>Svislé a kompletní konstrukce</t>
  </si>
  <si>
    <t>17</t>
  </si>
  <si>
    <t>321214511</t>
  </si>
  <si>
    <t>Zdivo nadzákladové z lomového kamene vodních staveb na sucho jednostranně lícované</t>
  </si>
  <si>
    <t>1421895415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</si>
  <si>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</si>
  <si>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58,3*0,9</t>
  </si>
  <si>
    <t>18</t>
  </si>
  <si>
    <t>58381r</t>
  </si>
  <si>
    <t>kopák hrubý 25x30x25-80cm</t>
  </si>
  <si>
    <t>-1930821906</t>
  </si>
  <si>
    <t>Poznámka k položce:_x000d_
odečet znovu použitého kamene</t>
  </si>
  <si>
    <t>-58,3*0,9*0,75</t>
  </si>
  <si>
    <t>19</t>
  </si>
  <si>
    <t>321311116</t>
  </si>
  <si>
    <t>Konstrukce vodních staveb z betonu prostého mrazuvzdorného tř. C 30/37</t>
  </si>
  <si>
    <t>1930928684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</si>
  <si>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</si>
  <si>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Poznámka k položce:_x000d_
specifikace XC4, XF3-S1</t>
  </si>
  <si>
    <t>(16,3+7,35)*1,5*0,6</t>
  </si>
  <si>
    <t>Vodorovné konstrukce</t>
  </si>
  <si>
    <t>20</t>
  </si>
  <si>
    <t>462511370</t>
  </si>
  <si>
    <t>Zához z lomového kamene bez proštěrkování z terénu hmotnost přes 200 do 500 kg</t>
  </si>
  <si>
    <t>-2018605933</t>
  </si>
  <si>
    <t xml:space="preserve">Zához z lomového kamene neupraveného záhozového  bez proštěrkování z terénu, hmotnosti jednotlivých kamenů přes 200 do 500 kg</t>
  </si>
  <si>
    <t>Poznámka k položce:_x000d_
lomový kámen např. žula</t>
  </si>
  <si>
    <t>Ostatní konstrukce a práce, bourání</t>
  </si>
  <si>
    <t>966025113</t>
  </si>
  <si>
    <t>Bourání konstrukcí LTM zdiva kamenného na sucho strojně</t>
  </si>
  <si>
    <t>2137917341</t>
  </si>
  <si>
    <t>Bourání konstrukcí LTM ve vodních tocích s přemístěním suti na hromady na vzdálenost do 20 m nebo s naložením na dopravní prostředek strojně ze zdiva kamenného, pro jakýkoliv druh kamene na sucho</t>
  </si>
  <si>
    <t>22</t>
  </si>
  <si>
    <t>114203201</t>
  </si>
  <si>
    <t>Očištění lomového kamene nebo betonových tvárnic od hlíny nebo písku</t>
  </si>
  <si>
    <t>-1078141241</t>
  </si>
  <si>
    <t>Očištění lomového kamene nebo betonových tvárnic získaných při rozebrání dlažeb, záhozů, rovnanin a soustřeďovacích staveb od hlíny nebo písku</t>
  </si>
  <si>
    <t>23</t>
  </si>
  <si>
    <t>114203301</t>
  </si>
  <si>
    <t>Třídění lomového kamene nebo betonových tvárnic podle druhu, velikosti nebo tvaru</t>
  </si>
  <si>
    <t>-1698342415</t>
  </si>
  <si>
    <t>Třídění lomového kamene nebo betonových tvárnic získaných při rozebrání dlažeb, záhozů, rovnanin a soustřeďovacích staveb podle druhu, velikosti nebo tvaru</t>
  </si>
  <si>
    <t>24</t>
  </si>
  <si>
    <t>R 3</t>
  </si>
  <si>
    <t>přístup na stavbu</t>
  </si>
  <si>
    <t>soubor</t>
  </si>
  <si>
    <t>-1304446763</t>
  </si>
  <si>
    <t>Poznámka k položce:_x000d_
sjezdová rampa - násyp z vytěženého materiálu, silniční panely, zpřístupnění koryta vodního toku pro pojezd lehké techniky délka 75 m, včetně likvidace</t>
  </si>
  <si>
    <t>997</t>
  </si>
  <si>
    <t>Přesun sutě</t>
  </si>
  <si>
    <t>25</t>
  </si>
  <si>
    <t>R 4</t>
  </si>
  <si>
    <t>Vodorovná doprava suti na skládku vč. uložení (poplatku) dle platné legislativy</t>
  </si>
  <si>
    <t>1848071632</t>
  </si>
  <si>
    <t>Poznámka k položce:_x000d_
zdivo</t>
  </si>
  <si>
    <t>998</t>
  </si>
  <si>
    <t>Přesun hmot</t>
  </si>
  <si>
    <t>26</t>
  </si>
  <si>
    <t>998332011</t>
  </si>
  <si>
    <t>Přesun hmot pro úpravy vodních toků a kanály</t>
  </si>
  <si>
    <t>904803157</t>
  </si>
  <si>
    <t>Přesun hmot pro úpravy vodních toků a kanály, hráze rybníků apod. dopravní vzdálenost do 500 m</t>
  </si>
  <si>
    <t>SO 02 - Oprava PB a LB zdi, ř. km 6,404 – 6,415</t>
  </si>
  <si>
    <t xml:space="preserve">    8 - Trubní vedení</t>
  </si>
  <si>
    <t>-70168887</t>
  </si>
  <si>
    <t>121151103</t>
  </si>
  <si>
    <t>CS ÚRS 2022 02</t>
  </si>
  <si>
    <t>1475836880</t>
  </si>
  <si>
    <t>1,5*(10,75+10,4)</t>
  </si>
  <si>
    <t>1371101702</t>
  </si>
  <si>
    <t>10,4*1,75*(0,5+1,2)/2+4,8*(3,1+1,5)/2*(0,5+1,2)/2+5,35*1,5*(0,5*1,2)/2</t>
  </si>
  <si>
    <t>modelace sjezdu</t>
  </si>
  <si>
    <t>132351251</t>
  </si>
  <si>
    <t>Hloubení rýh nezapažených š do 2000 mm v hornině třídy těžitelnosti II skupiny 4 objem do 20 m3 strojně</t>
  </si>
  <si>
    <t>801969616</t>
  </si>
  <si>
    <t>Hloubení nezapažených rýh šířky přes 800 do 2 000 mm strojně s urovnáním dna do předepsaného profilu a spádu v hornině třídy těžitelnosti II skupiny 4 do 20 m3</t>
  </si>
  <si>
    <t>9,05*1*0,95+9,6*1*0,95</t>
  </si>
  <si>
    <t>161151103</t>
  </si>
  <si>
    <t>Svislé přemístění výkopku z horniny třídy těžitelnosti I skupiny 1 až 3 hl výkopu přes 4 do 8 m</t>
  </si>
  <si>
    <t>16900349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</si>
  <si>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</si>
  <si>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0,35*(10,75+10,4)</t>
  </si>
  <si>
    <t>0,9*(10,75+10,4)</t>
  </si>
  <si>
    <t>162351103</t>
  </si>
  <si>
    <t>Vodorovné přemístění přes 50 do 500 m výkopku/sypaniny z horniny třídy těžitelnosti I skupiny 1 až 3</t>
  </si>
  <si>
    <t>-1351577929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</si>
  <si>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</si>
  <si>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přesun hmot mezi stavebními objekty</t>
  </si>
  <si>
    <t>44,98-19,035</t>
  </si>
  <si>
    <t>166111101</t>
  </si>
  <si>
    <t>Přehození neulehlého výkopku z horniny třídy těžitelnosti I skupiny 1 až 3 ručně</t>
  </si>
  <si>
    <t>1878390333</t>
  </si>
  <si>
    <t>Přehození neulehlého výkopku ručně z horniny třídy těžitelnosti I, skupiny 1 až 3</t>
  </si>
  <si>
    <t>167151121</t>
  </si>
  <si>
    <t>Skládání nebo překládání výkopku z horniny třídy těžitelnosti I skupiny 1 až 3</t>
  </si>
  <si>
    <t>-158297730</t>
  </si>
  <si>
    <t>Nakládání, skládání a překládání neulehlého výkopku nebo sypaniny strojně skládání nebo překládání, z hornin třídy těžitelnosti I, skupiny 1 až 3</t>
  </si>
  <si>
    <t>59,16-(56,6-34,28)</t>
  </si>
  <si>
    <t>-521830585</t>
  </si>
  <si>
    <t>úprava terénu a sjezdu - přebytek výkopku z ostatních objektů</t>
  </si>
  <si>
    <t>59,16+25,945+34,28-56,6</t>
  </si>
  <si>
    <t>-447437061</t>
  </si>
  <si>
    <t>0,35*(10,75+10,4)*2</t>
  </si>
  <si>
    <t>-943108511</t>
  </si>
  <si>
    <t>-133244398</t>
  </si>
  <si>
    <t>1,5*(10,75+10,4)*0,005</t>
  </si>
  <si>
    <t>1416653314</t>
  </si>
  <si>
    <t>(9,6+9,05)*(0,95)</t>
  </si>
  <si>
    <t>1367179397</t>
  </si>
  <si>
    <t>(10,75+10,4)*1,75*1,4+(9,6+9,05)*(2*1+0,95)</t>
  </si>
  <si>
    <t>-1858227023</t>
  </si>
  <si>
    <t>1823510r</t>
  </si>
  <si>
    <t>883216826</t>
  </si>
  <si>
    <t>Rozprostření a urovnání zemin schopných zůrodnění ve svahu sklonu přes 1:5 strojně při souvislé ploše do 100 m2, tl. vrstvy do 200 mm</t>
  </si>
  <si>
    <t>R</t>
  </si>
  <si>
    <t>-308836735</t>
  </si>
  <si>
    <t>Poznámka k položce:_x000d_
např. beraněné U150 dl 2,0 m, dřevěné fošny 32 mmx 200 mm délky 3 m o ploše 2,5 m a dvojice trámů 120x120 dl 9,0 m a 9,5 m, vše 3x</t>
  </si>
  <si>
    <t>-513787016</t>
  </si>
  <si>
    <t>321213235</t>
  </si>
  <si>
    <t>Zdivo nadzákladové z lomového kamene vodních staveb obkladní se zatřením spár</t>
  </si>
  <si>
    <t>-567257391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</si>
  <si>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se zatřením spár, na cementovou maltu</t>
  </si>
  <si>
    <t>(14,45+5,35*1,5+10,2)*0,25+(11+10,75)*0,55*0,25</t>
  </si>
  <si>
    <t>haklík hrubý štípaný (1t=3m2)</t>
  </si>
  <si>
    <t>-386997683</t>
  </si>
  <si>
    <t>Poznámka k položce:_x000d_
odečet znovupoužitelného kamene 75%</t>
  </si>
  <si>
    <t>-((14,45+5,35*1,5+10,2)*0,25+(11+10,75)*0,55*0,25)*0,75</t>
  </si>
  <si>
    <t>161111r</t>
  </si>
  <si>
    <t>Svislé přemístění od 3 do 6 m nošením</t>
  </si>
  <si>
    <t>-1454186434</t>
  </si>
  <si>
    <t>Poznámka k položce:_x000d_
zdící materiál</t>
  </si>
  <si>
    <t>((14,45+5,35*1,5+10,2)*0,25+(11+10,75)*0,55*0,25)*0,5</t>
  </si>
  <si>
    <t>R7</t>
  </si>
  <si>
    <t>Pomocné konstrukce pro práci ve výškách</t>
  </si>
  <si>
    <t>616859887</t>
  </si>
  <si>
    <t>Pomocné konstrukce pro práci ve výškách včetně zádržných systémů</t>
  </si>
  <si>
    <t>Poznámka k položce:_x000d_
montáž a demontáž dle pracovního postupu, v období, kdy nebudou probíhat stavební práce bude konstrukce odstraněna z vodního toku, aby netvořila překážku proudění vody</t>
  </si>
  <si>
    <t>321321116</t>
  </si>
  <si>
    <t>Konstrukce vodních staveb ze ŽB mrazuvzdorného tř. C 30/37</t>
  </si>
  <si>
    <t>-382386695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</si>
  <si>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</si>
  <si>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(9,05+9,6)*1*0,95</t>
  </si>
  <si>
    <t>zeď</t>
  </si>
  <si>
    <t>14,45*(0,3+0,42)/2+5,35*1,5*(0,3+0,42)/2+10,2*(0,3+0,42)/2</t>
  </si>
  <si>
    <t>321351010</t>
  </si>
  <si>
    <t>Bednění konstrukcí vodních staveb rovinné - zřízení</t>
  </si>
  <si>
    <t>-757694741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</si>
  <si>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</si>
  <si>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(14,45+5,35*1,5+10,2)+2*1,5*0,5+1,5*0,5+3,1*0,5+4,5*0,5</t>
  </si>
  <si>
    <t>321352010</t>
  </si>
  <si>
    <t>Bednění konstrukcí vodních staveb rovinné - odstranění</t>
  </si>
  <si>
    <t>-1812863182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</si>
  <si>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</si>
  <si>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321366111</t>
  </si>
  <si>
    <t>Výztuž železobetonových konstrukcí vodních staveb z oceli 10 505 D do 12 mm</t>
  </si>
  <si>
    <t>-1285802506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</si>
  <si>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</si>
  <si>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Poznámka k položce:_x000d_
trny, včetně krácení, 300 ks dl. 0,45 m</t>
  </si>
  <si>
    <t>0,12</t>
  </si>
  <si>
    <t>27</t>
  </si>
  <si>
    <t>321368211</t>
  </si>
  <si>
    <t>Výztuž železobetonových konstrukcí vodních staveb ze svařovaných sítí</t>
  </si>
  <si>
    <t>-1373572168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</si>
  <si>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</si>
  <si>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Poznámka k položce:_x000d_
KARI sítě 10x100x100</t>
  </si>
  <si>
    <t>28</t>
  </si>
  <si>
    <t>985232112</t>
  </si>
  <si>
    <t>Hloubkové spárování zdiva aktivovanou maltou spára hl do 80 mm dl přes 6 do 12 m/m2</t>
  </si>
  <si>
    <t>-2128234030</t>
  </si>
  <si>
    <t>Hloubkové spárování zdiva hloubky přes 40 do 80 mm aktivovanou maltou délky spáry na 1 m2 upravované plochy přes 6 do 12 m</t>
  </si>
  <si>
    <t>(14,45+5,35*1,5+10,2)+(11+10,75)*0,55</t>
  </si>
  <si>
    <t>29</t>
  </si>
  <si>
    <t>457971121</t>
  </si>
  <si>
    <t>Zřízení vrstvy z geotextilie o sklonu přes 10° do 35° š do 3 m</t>
  </si>
  <si>
    <t>-1679036630</t>
  </si>
  <si>
    <t>Zřízení vrstvy z geotextilie s přesahem bez připevnění k podkladu, s potřebným dočasným zatěžováním včetně zakotvení okraje o sklonu přes 10° do 35°, šířky geotextilie do 3 m</t>
  </si>
  <si>
    <t>150 g/m2</t>
  </si>
  <si>
    <t>10*1*3,14*0,1</t>
  </si>
  <si>
    <t>500 g/m2</t>
  </si>
  <si>
    <t>2,5*(10,75+10,4)</t>
  </si>
  <si>
    <t>30</t>
  </si>
  <si>
    <t>69311088</t>
  </si>
  <si>
    <t>geotextilie netkaná separační, ochranná, filtrační, drenážní PES 500g/m2</t>
  </si>
  <si>
    <t>298998936</t>
  </si>
  <si>
    <t>52,875*1,15 'Přepočtené koeficientem množství</t>
  </si>
  <si>
    <t>31</t>
  </si>
  <si>
    <t>69311226</t>
  </si>
  <si>
    <t>geotextilie netkaná separační, ochranná, filtrační, drenážní PES 150g/m2</t>
  </si>
  <si>
    <t>628588261</t>
  </si>
  <si>
    <t>3,14*1,15 'Přepočtené koeficientem množství</t>
  </si>
  <si>
    <t>32</t>
  </si>
  <si>
    <t>462511270</t>
  </si>
  <si>
    <t>Zához z lomového kamene bez proštěrkování z terénu hmotnost do 200 kg</t>
  </si>
  <si>
    <t>83447214</t>
  </si>
  <si>
    <t>Zához z lomového kamene neupraveného záhozového bez proštěrkování z terénu, hmotnosti jednotlivých kamenů do 200 kg</t>
  </si>
  <si>
    <t>(9,6+9,05)*0,4*(0,5+0,75)/2</t>
  </si>
  <si>
    <t>Trubní vedení</t>
  </si>
  <si>
    <t>33</t>
  </si>
  <si>
    <t>871218r</t>
  </si>
  <si>
    <t>Kladení drenážního potrubí z flexibilního PVC průměru do 100 mm</t>
  </si>
  <si>
    <t>m</t>
  </si>
  <si>
    <t>525697393</t>
  </si>
  <si>
    <t xml:space="preserve">Kladení drenážního potrubí z plastických hmot  do připravené rýhy z flexibilního potrubí, průměru 100 mm</t>
  </si>
  <si>
    <t>11,5+2,8+11,5</t>
  </si>
  <si>
    <t>34</t>
  </si>
  <si>
    <t>28611223</t>
  </si>
  <si>
    <t>trubka drenážní flexibilní celoperforovaná PVC-U SN 4 DN 100 pro meliorace, dočasné nebo odlehčovací drenáže</t>
  </si>
  <si>
    <t>-1459676771</t>
  </si>
  <si>
    <t>25,8*1,1 'Přepočtené koeficientem množství</t>
  </si>
  <si>
    <t>35</t>
  </si>
  <si>
    <t>zřízení prostupů skrz nové konstrukce do 300 mm</t>
  </si>
  <si>
    <t>ks</t>
  </si>
  <si>
    <t>1507776777</t>
  </si>
  <si>
    <t>Poznámka k položce:_x000d_
včetně materiálu</t>
  </si>
  <si>
    <t>36</t>
  </si>
  <si>
    <t>28611r</t>
  </si>
  <si>
    <t>trubka kanalizační PVC-U DN 125x3000mm SN12</t>
  </si>
  <si>
    <t>-1783671195</t>
  </si>
  <si>
    <t>37</t>
  </si>
  <si>
    <t>28611233</t>
  </si>
  <si>
    <t>trubka kanalizační PVC-U DN 315x3000mm SN12</t>
  </si>
  <si>
    <t>62230755</t>
  </si>
  <si>
    <t>38</t>
  </si>
  <si>
    <t>981513111</t>
  </si>
  <si>
    <t>Demolice konstrukcí objektů zděných na MVC těžkou mechanizací</t>
  </si>
  <si>
    <t>139794288</t>
  </si>
  <si>
    <t>Demolice konstrukcí objektů těžkými mechanizačními prostředky zdiva na maltu vápennou nebo vápenocementovou z cihel, tvárnic, kamene, zdiva smíšeného nebo hrázděného</t>
  </si>
  <si>
    <t>Poznámka k položce:_x000d_
vybouraný materiál, který nemůže být použit do nových konstrukcí může být použit do záhozu nebo jako podklad pod provizorní komunikaci</t>
  </si>
  <si>
    <t>10,5*0,8+13,4*0,8</t>
  </si>
  <si>
    <t>39</t>
  </si>
  <si>
    <t>-1256705702</t>
  </si>
  <si>
    <t>40</t>
  </si>
  <si>
    <t>1480537004</t>
  </si>
  <si>
    <t>41</t>
  </si>
  <si>
    <t>-573597246</t>
  </si>
  <si>
    <t>Poznámka k položce:_x000d_
sjezdová rampa - násyp z vytěženého materiálu, silniční panely, zpřístupnění koryta vodního toku pro pojezd lehké techniky délka 25 m, včetně likvidace</t>
  </si>
  <si>
    <t>42</t>
  </si>
  <si>
    <t>R 5</t>
  </si>
  <si>
    <t>zajištění potrubí náhonu na MVE</t>
  </si>
  <si>
    <t>668848730</t>
  </si>
  <si>
    <t>Poznámka k položce:_x000d_
celové nebo dřevěné podpěry, zřízení včetně likvidace</t>
  </si>
  <si>
    <t>43</t>
  </si>
  <si>
    <t>-1406701352</t>
  </si>
  <si>
    <t>44</t>
  </si>
  <si>
    <t>R 6</t>
  </si>
  <si>
    <t>Vodorovná doprava zeminy a kamenů na recyklační skládku vč. uložení (poplatku) dle platné legislativy</t>
  </si>
  <si>
    <t>59362310</t>
  </si>
  <si>
    <t>45</t>
  </si>
  <si>
    <t>998312021</t>
  </si>
  <si>
    <t>Přesun hmot pro odvodnění drenáží s výplní rýh</t>
  </si>
  <si>
    <t>-179877193</t>
  </si>
  <si>
    <t>Přesun hmot pro odvodnění drenáží s výplní rýh dopravní vzdálenost do 1 000 m</t>
  </si>
  <si>
    <t>46</t>
  </si>
  <si>
    <t>1599996884</t>
  </si>
  <si>
    <t>SO 03 - Oprava PB zdi a dna, ř. km 6,500 – 6,510</t>
  </si>
  <si>
    <t xml:space="preserve">    6 - Úpravy povrchů, podlahy a osazování výplní</t>
  </si>
  <si>
    <t>541222922</t>
  </si>
  <si>
    <t>114203103</t>
  </si>
  <si>
    <t>Rozebrání dlažeb z lomového kamene nebo betonových tvárnic do cementové malty</t>
  </si>
  <si>
    <t>-2116497195</t>
  </si>
  <si>
    <t>Rozebrání dlažeb nebo záhozů s naložením na dopravní prostředek dlažeb z lomového kamene nebo betonových tvárnic do cementové malty se spárami zalitými cementovou maltou</t>
  </si>
  <si>
    <t>3,85*8*0,5</t>
  </si>
  <si>
    <t>Sejmutí zemin schopných zůrodnění plochy do 100 m2 tl vrstvy do 200 mm strojně</t>
  </si>
  <si>
    <t>1351466913</t>
  </si>
  <si>
    <t>Sejmutí zemin schopných zůrodnění strojně při souvislé ploše do 100 m2, tl. vrstvy do 200 mm</t>
  </si>
  <si>
    <t>10*5</t>
  </si>
  <si>
    <t>-59070692</t>
  </si>
  <si>
    <t>1*0,95*10</t>
  </si>
  <si>
    <t>svah</t>
  </si>
  <si>
    <t>2,8*8,85</t>
  </si>
  <si>
    <t>167151101</t>
  </si>
  <si>
    <t>Nakládání výkopku z hornin třídy těžitelnosti I skupiny 1 až 3 do 100 m3</t>
  </si>
  <si>
    <t>-170250387</t>
  </si>
  <si>
    <t>Nakládání, skládání a překládání neulehlého výkopku nebo sypaniny strojně nakládání, množství do 100 m3, z horniny třídy těžitelnosti I, skupiny 1 až 3</t>
  </si>
  <si>
    <t>877203238</t>
  </si>
  <si>
    <t>Poznámka k položce:_x000d_
chybějící zemina bude použita z přebytků z SO 01 a SO 02</t>
  </si>
  <si>
    <t>10*0,35</t>
  </si>
  <si>
    <t>4*0,4+10*5,5</t>
  </si>
  <si>
    <t>-1038098805</t>
  </si>
  <si>
    <t>10*0,35*2</t>
  </si>
  <si>
    <t>952954606</t>
  </si>
  <si>
    <t>2081671964</t>
  </si>
  <si>
    <t>10*5*0,005</t>
  </si>
  <si>
    <t>1364708850</t>
  </si>
  <si>
    <t>8,85*(0,95)+3,85*8</t>
  </si>
  <si>
    <t>764935695</t>
  </si>
  <si>
    <t>8,85*(0,95+2*1)+10*6,1+3,85*8</t>
  </si>
  <si>
    <t>-66496840</t>
  </si>
  <si>
    <t>-706228708</t>
  </si>
  <si>
    <t>-1860175752</t>
  </si>
  <si>
    <t>Poznámka k položce:_x000d_
kompletní zajištění přečerpávání přítoků do stavební jámy, tedy zřízení čerpací jímky, čerpadlo hadice/potrubí, podpěry, zajištění energie včetně provizorních konstrukcí jejich zřízení i likvidace</t>
  </si>
  <si>
    <t>-141380817</t>
  </si>
  <si>
    <t>10*2,1*0,25+10*0,25*0,55</t>
  </si>
  <si>
    <t>-1274628590</t>
  </si>
  <si>
    <t>-(10*2,1*0,25+10*0,25*0,55)*0,75</t>
  </si>
  <si>
    <t>832135060</t>
  </si>
  <si>
    <t>Poznámka k položce:_x000d_
zalití výmolu, specifikace XC4, XF3-S1</t>
  </si>
  <si>
    <t>práh</t>
  </si>
  <si>
    <t>4*1*0,3</t>
  </si>
  <si>
    <t>437504928</t>
  </si>
  <si>
    <t>8,85*1*0,95</t>
  </si>
  <si>
    <t>19,75*(0,3+0,45)/2</t>
  </si>
  <si>
    <t>1773163317</t>
  </si>
  <si>
    <t>10*2,1+2,1*2*0,5</t>
  </si>
  <si>
    <t>541044695</t>
  </si>
  <si>
    <t>439946978</t>
  </si>
  <si>
    <t>Poznámka k položce:_x000d_
trny, včetně krácení, 300 ks dl. 0,45 m, výkres D.1.2.2.18</t>
  </si>
  <si>
    <t>2075434305</t>
  </si>
  <si>
    <t>Poznámka k položce:_x000d_
KARI sítě 10x100x100, výkres D.1.2.2.18</t>
  </si>
  <si>
    <t>-1912651876</t>
  </si>
  <si>
    <t>10*2,1+10*0,55</t>
  </si>
  <si>
    <t>R 1</t>
  </si>
  <si>
    <t>1241631134</t>
  </si>
  <si>
    <t>451317124</t>
  </si>
  <si>
    <t>Podklad pod dlažbu z betonu prostého pro prostředí s mrazovými cykly C 30/37 tl přes 200 do 250 mm</t>
  </si>
  <si>
    <t>206365947</t>
  </si>
  <si>
    <t>Podklad pod dlažbu z betonu prostého pro prostředí s mrazovými cykly tř. C 30/37 tl. přes 200 do 250 mm</t>
  </si>
  <si>
    <t>Poznámka k položce:_x000d_
tl. 300 mm</t>
  </si>
  <si>
    <t>3,85*8</t>
  </si>
  <si>
    <t>30,8*1,2 'Přepočtené koeficientem množství</t>
  </si>
  <si>
    <t>-1587565365</t>
  </si>
  <si>
    <t>2,5*8</t>
  </si>
  <si>
    <t>3*1*3,14*0,1</t>
  </si>
  <si>
    <t>-1138636232</t>
  </si>
  <si>
    <t>20*1,15 'Přepočtené koeficientem množství</t>
  </si>
  <si>
    <t>-134087979</t>
  </si>
  <si>
    <t>0,942*1,15 'Přepočtené koeficientem množství</t>
  </si>
  <si>
    <t>-373422424</t>
  </si>
  <si>
    <t>Poznámka k položce:_x000d_
lomový kámen např. žula, 70% kamene 200kg, 30% kamene do 500 kg</t>
  </si>
  <si>
    <t>3,85*1</t>
  </si>
  <si>
    <t>462451114</t>
  </si>
  <si>
    <t>Prolití kamenného záhozu maltou MC 25</t>
  </si>
  <si>
    <t>-143343030</t>
  </si>
  <si>
    <t>Prolití konstrukce z kamene kamenného záhozu cementovou maltou MC-25</t>
  </si>
  <si>
    <t>465513127</t>
  </si>
  <si>
    <t>Dlažba z lomového kamene na cementovou maltu s vyspárováním tl 200 mm</t>
  </si>
  <si>
    <t>-1586244043</t>
  </si>
  <si>
    <t xml:space="preserve">Dlažba z lomového kamene lomařsky upraveného  na cementovou maltu, s vyspárováním cementovou maltou, tl. kamene 200 mm</t>
  </si>
  <si>
    <t>Poznámka k položce:_x000d_
kamen např. žula, MC 30</t>
  </si>
  <si>
    <t>58380r</t>
  </si>
  <si>
    <t>kámen lomový rigol DR 20,25,30</t>
  </si>
  <si>
    <t>-1011553488</t>
  </si>
  <si>
    <t>Poznámka k položce:_x000d_
odpočet znovupoužitelného kamene</t>
  </si>
  <si>
    <t>-3,85*8*0,75/2</t>
  </si>
  <si>
    <t>Úpravy povrchů, podlahy a osazování výplní</t>
  </si>
  <si>
    <t>636195311</t>
  </si>
  <si>
    <t>Oprava spár dlažby z lomového kamene hl do 70 mm maltou cementovou včetně vysekání</t>
  </si>
  <si>
    <t>-1475668386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</si>
  <si>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</si>
  <si>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20+10</t>
  </si>
  <si>
    <t>-225358719</t>
  </si>
  <si>
    <t>616961791</t>
  </si>
  <si>
    <t>-2060777664</t>
  </si>
  <si>
    <t>Poznámka k položce:_x000d_
vybouraný materiál může být použit do záhozu nebo jako podklad pod provizorní komunikaci</t>
  </si>
  <si>
    <t>20*0,8</t>
  </si>
  <si>
    <t>-1865772886</t>
  </si>
  <si>
    <t>3,85*8*0,75+20*0,8</t>
  </si>
  <si>
    <t>793296997</t>
  </si>
  <si>
    <t>985131111</t>
  </si>
  <si>
    <t>Očištění ploch stěn, rubu kleneb a podlah tlakovou vodou</t>
  </si>
  <si>
    <t>-686238761</t>
  </si>
  <si>
    <t>-1570143215</t>
  </si>
  <si>
    <t>-213376015</t>
  </si>
  <si>
    <t>3*0,75</t>
  </si>
  <si>
    <t>1349052817</t>
  </si>
  <si>
    <t>351941892</t>
  </si>
  <si>
    <t>VON - von</t>
  </si>
  <si>
    <t>VRN - Vedlejší rozpočtové náklady</t>
  </si>
  <si>
    <t>VRN</t>
  </si>
  <si>
    <t>Vedlejší rozpočtové náklady</t>
  </si>
  <si>
    <t>Zřízení a odstranění zařízení staveniště vč. uvedení pozemků do původního stavu</t>
  </si>
  <si>
    <t>1024</t>
  </si>
  <si>
    <t>1444737398</t>
  </si>
  <si>
    <t>Poznámka k položce:_x000d_
vybavení ZS - buňky, sklad, TOI, centrála, hasící prostředky, sanační prostředky</t>
  </si>
  <si>
    <t>Energie pro zařízení staveniště</t>
  </si>
  <si>
    <t>-1430519208</t>
  </si>
  <si>
    <t>Zařízení staveniště zabezpečení staveniště energie pro zařízení staveniště</t>
  </si>
  <si>
    <t>Zabezpečení staveniště</t>
  </si>
  <si>
    <t>1697612708</t>
  </si>
  <si>
    <t>Poznámka k položce:_x000d_
- zábrany v místech uzávěry vozovky, resp. přístupu na hráz_x000d_
- vymezení a ohraničení stavby páskou_x000d_
- dopravní značení</t>
  </si>
  <si>
    <t>Slovení rybí obsádky</t>
  </si>
  <si>
    <t>-1748607661</t>
  </si>
  <si>
    <t>Poznámka k položce:_x000d_
obsádka je v majetku ČRS</t>
  </si>
  <si>
    <t xml:space="preserve">Geodetické práce </t>
  </si>
  <si>
    <t>1689535827</t>
  </si>
  <si>
    <t>Poznámka k položce:_x000d_
vytyčení stavby, hranic pozemků a inženýrských sítí, vyhotovení geometrického plánu</t>
  </si>
  <si>
    <t>R6</t>
  </si>
  <si>
    <t>Zajištění opatření vyplývající z potřeb plnění plánu BOZP</t>
  </si>
  <si>
    <t>-527655996</t>
  </si>
  <si>
    <t>R 7</t>
  </si>
  <si>
    <t>Náklady vzniklé v souvislosti s realizací stavby</t>
  </si>
  <si>
    <t>567072201</t>
  </si>
  <si>
    <t>Poznámka k položce:_x000d_
2x zkouška hutnění Proctor standart, zátěžové zkoušky pláně</t>
  </si>
  <si>
    <t>R 8</t>
  </si>
  <si>
    <t>Doplnění havarijního a povodňového plánu</t>
  </si>
  <si>
    <t>-740575914</t>
  </si>
  <si>
    <t xml:space="preserve">R  9</t>
  </si>
  <si>
    <t>pasportizace okolních objektů</t>
  </si>
  <si>
    <t>-944923166</t>
  </si>
  <si>
    <t>R10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</si>
  <si>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předpisům</t>
  </si>
  <si>
    <t>-1993072779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</si>
  <si>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předpisům. Pořízení fotodokumentace stavby.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</si>
</sst>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20221115-2023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Bílá Nisa, Janov n.N., oprava koryta, ř.km 6,140 – 6,510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Janov nad Nisou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Labe, státní podnik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LB zdi, ř....'!J30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01 - Oprava LB zdi, ř....'!P123</f>
        <v>0</v>
      </c>
      <c r="AV95" s="128">
        <f>'SO 01 - Oprava LB zdi, ř....'!J33</f>
        <v>0</v>
      </c>
      <c r="AW95" s="128">
        <f>'SO 01 - Oprava LB zdi, ř....'!J34</f>
        <v>0</v>
      </c>
      <c r="AX95" s="128">
        <f>'SO 01 - Oprava LB zdi, ř....'!J35</f>
        <v>0</v>
      </c>
      <c r="AY95" s="128">
        <f>'SO 01 - Oprava LB zdi, ř....'!J36</f>
        <v>0</v>
      </c>
      <c r="AZ95" s="128">
        <f>'SO 01 - Oprava LB zdi, ř....'!F33</f>
        <v>0</v>
      </c>
      <c r="BA95" s="128">
        <f>'SO 01 - Oprava LB zdi, ř....'!F34</f>
        <v>0</v>
      </c>
      <c r="BB95" s="128">
        <f>'SO 01 - Oprava LB zdi, ř....'!F35</f>
        <v>0</v>
      </c>
      <c r="BC95" s="128">
        <f>'SO 01 - Oprava LB zdi, ř....'!F36</f>
        <v>0</v>
      </c>
      <c r="BD95" s="130">
        <f>'SO 01 - Oprava LB zdi, ř....'!F37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PB a LB zd...'!J30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02 - Oprava PB a LB zd...'!P124</f>
        <v>0</v>
      </c>
      <c r="AV96" s="128">
        <f>'SO 02 - Oprava PB a LB zd...'!J33</f>
        <v>0</v>
      </c>
      <c r="AW96" s="128">
        <f>'SO 02 - Oprava PB a LB zd...'!J34</f>
        <v>0</v>
      </c>
      <c r="AX96" s="128">
        <f>'SO 02 - Oprava PB a LB zd...'!J35</f>
        <v>0</v>
      </c>
      <c r="AY96" s="128">
        <f>'SO 02 - Oprava PB a LB zd...'!J36</f>
        <v>0</v>
      </c>
      <c r="AZ96" s="128">
        <f>'SO 02 - Oprava PB a LB zd...'!F33</f>
        <v>0</v>
      </c>
      <c r="BA96" s="128">
        <f>'SO 02 - Oprava PB a LB zd...'!F34</f>
        <v>0</v>
      </c>
      <c r="BB96" s="128">
        <f>'SO 02 - Oprava PB a LB zd...'!F35</f>
        <v>0</v>
      </c>
      <c r="BC96" s="128">
        <f>'SO 02 - Oprava PB a LB zd...'!F36</f>
        <v>0</v>
      </c>
      <c r="BD96" s="130">
        <f>'SO 02 - Oprava PB a LB zd...'!F37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Oprava PB zdi a d...'!J30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'SO 03 - Oprava PB zdi a d...'!P125</f>
        <v>0</v>
      </c>
      <c r="AV97" s="128">
        <f>'SO 03 - Oprava PB zdi a d...'!J33</f>
        <v>0</v>
      </c>
      <c r="AW97" s="128">
        <f>'SO 03 - Oprava PB zdi a d...'!J34</f>
        <v>0</v>
      </c>
      <c r="AX97" s="128">
        <f>'SO 03 - Oprava PB zdi a d...'!J35</f>
        <v>0</v>
      </c>
      <c r="AY97" s="128">
        <f>'SO 03 - Oprava PB zdi a d...'!J36</f>
        <v>0</v>
      </c>
      <c r="AZ97" s="128">
        <f>'SO 03 - Oprava PB zdi a d...'!F33</f>
        <v>0</v>
      </c>
      <c r="BA97" s="128">
        <f>'SO 03 - Oprava PB zdi a d...'!F34</f>
        <v>0</v>
      </c>
      <c r="BB97" s="128">
        <f>'SO 03 - Oprava PB zdi a d...'!F35</f>
        <v>0</v>
      </c>
      <c r="BC97" s="128">
        <f>'SO 03 - Oprava PB zdi a d...'!F36</f>
        <v>0</v>
      </c>
      <c r="BD97" s="130">
        <f>'SO 03 - Oprava PB zdi a d...'!F37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- von'!J30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32">
        <v>0</v>
      </c>
      <c r="AT98" s="133">
        <f>ROUND(SUM(AV98:AW98),2)</f>
        <v>0</v>
      </c>
      <c r="AU98" s="134">
        <f>'VON - von'!P117</f>
        <v>0</v>
      </c>
      <c r="AV98" s="133">
        <f>'VON - von'!J33</f>
        <v>0</v>
      </c>
      <c r="AW98" s="133">
        <f>'VON - von'!J34</f>
        <v>0</v>
      </c>
      <c r="AX98" s="133">
        <f>'VON - von'!J35</f>
        <v>0</v>
      </c>
      <c r="AY98" s="133">
        <f>'VON - von'!J36</f>
        <v>0</v>
      </c>
      <c r="AZ98" s="133">
        <f>'VON - von'!F33</f>
        <v>0</v>
      </c>
      <c r="BA98" s="133">
        <f>'VON - von'!F34</f>
        <v>0</v>
      </c>
      <c r="BB98" s="133">
        <f>'VON - von'!F35</f>
        <v>0</v>
      </c>
      <c r="BC98" s="133">
        <f>'VON - von'!F36</f>
        <v>0</v>
      </c>
      <c r="BD98" s="135">
        <f>'VON - von'!F37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jx4zcdRXRITGb+ynfLk+erfvOkOmEhfDI9v1mqkxemiptAlCvYofXGGgfqLxPlrYztnqWgRKtcGVhP7ZG52XtA==" hashValue="N5RdYNonGWNfZlTZPIiEL39rkWBbO4Fht9vnH6h6aRL+5KuK3zw35oHo438X/jI2aYyENTQCoY4ISzP71dy56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LB zdi, ř....'!C2" display="/"/>
    <hyperlink ref="A96" location="'SO 02 - Oprava PB a LB zd...'!C2" display="/"/>
    <hyperlink ref="A97" location="'SO 03 - Oprava PB zdi a d...'!C2" display="/"/>
    <hyperlink ref="A9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Bílá Nisa, Janov n.N., oprava koryta, ř.km 6,140 – 6,510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100</v>
      </c>
      <c r="G12" s="38"/>
      <c r="H12" s="38"/>
      <c r="I12" s="140" t="s">
        <v>22</v>
      </c>
      <c r="J12" s="144" t="str">
        <f>'Rekapitulace stavby'!AN8</f>
        <v>15. 11. 2022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ROUND((SUM(BE123:BE220)),  2)</f>
        <v>0</v>
      </c>
      <c r="G33" s="38"/>
      <c r="H33" s="38"/>
      <c r="I33" s="155">
        <v>0.20999999999999999</v>
      </c>
      <c r="J33" s="154">
        <f>ROUND(((SUM(BE123:BE220))*I33),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ROUND((SUM(BF123:BF220)),  2)</f>
        <v>0</v>
      </c>
      <c r="G34" s="38"/>
      <c r="H34" s="38"/>
      <c r="I34" s="155">
        <v>0.14999999999999999</v>
      </c>
      <c r="J34" s="154">
        <f>ROUND(((SUM(BF123:BF220))*I34),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ROUND((SUM(BG123:BG220)),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ROUND((SUM(BH123:BH220)),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ROUND((SUM(BI123:BI220)),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Bílá Nisa, Janov n.N., oprava koryta, ř.km 6,140 – 6,510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 LB zdi, ř. km 6,140 – 6,170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Labe, státní podnik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J184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J201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J214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112</v>
      </c>
      <c r="E103" s="188"/>
      <c r="F103" s="188"/>
      <c r="G103" s="188"/>
      <c r="H103" s="188"/>
      <c r="I103" s="188"/>
      <c r="J103" s="189">
        <f>J218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Bílá Nisa, Janov n.N., oprava koryta, ř.km 6,140 – 6,510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Oprava LB zdi, ř. km 6,140 – 6,170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15. 11. 2022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Povodí Labe, státní podnik</v>
      </c>
      <c r="G119" s="40"/>
      <c r="H119" s="40"/>
      <c r="I119" s="32" t="s">
        <v>31</v>
      </c>
      <c r="J119" s="36" t="str">
        <f>E21</f>
        <v>Ing. Tomáš Pecival, Ph.D.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 Tomáš Pecival, Ph.D.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114</v>
      </c>
      <c r="D122" s="194" t="s">
        <v>62</v>
      </c>
      <c r="E122" s="194" t="s">
        <v>58</v>
      </c>
      <c r="F122" s="194" t="s">
        <v>59</v>
      </c>
      <c r="G122" s="194" t="s">
        <v>115</v>
      </c>
      <c r="H122" s="194" t="s">
        <v>116</v>
      </c>
      <c r="I122" s="194" t="s">
        <v>117</v>
      </c>
      <c r="J122" s="194" t="s">
        <v>103</v>
      </c>
      <c r="K122" s="195" t="s">
        <v>118</v>
      </c>
      <c r="L122" s="196"/>
      <c r="M122" s="100" t="s">
        <v>1</v>
      </c>
      <c r="N122" s="101" t="s">
        <v>41</v>
      </c>
      <c r="O122" s="101" t="s">
        <v>119</v>
      </c>
      <c r="P122" s="101" t="s">
        <v>120</v>
      </c>
      <c r="Q122" s="101" t="s">
        <v>121</v>
      </c>
      <c r="R122" s="101" t="s">
        <v>122</v>
      </c>
      <c r="S122" s="101" t="s">
        <v>123</v>
      </c>
      <c r="T122" s="102" t="s">
        <v>124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125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205.55331899999999</v>
      </c>
      <c r="S123" s="104"/>
      <c r="T123" s="200">
        <f>T124</f>
        <v>141.66900000000001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105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126</v>
      </c>
      <c r="F124" s="205" t="s">
        <v>127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P125+P184+P196+P201+P214+P218</f>
        <v>0</v>
      </c>
      <c r="Q124" s="210"/>
      <c r="R124" s="211">
        <f>R125+R184+R196+R201+R214+R218</f>
        <v>205.55331899999999</v>
      </c>
      <c r="S124" s="210"/>
      <c r="T124" s="212">
        <f>T125+T184+T196+T201+T214+T218</f>
        <v>141.66900000000001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77</v>
      </c>
      <c r="AY124" s="213" t="s">
        <v>128</v>
      </c>
      <c r="BK124" s="215">
        <f>BK125+BK184+BK196+BK201+BK214+BK218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85</v>
      </c>
      <c r="F125" s="216" t="s">
        <v>129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SUM(P126:P183)</f>
        <v>0</v>
      </c>
      <c r="Q125" s="210"/>
      <c r="R125" s="211">
        <f>SUM(R126:R183)</f>
        <v>88.375219000000001</v>
      </c>
      <c r="S125" s="210"/>
      <c r="T125" s="212">
        <f>SUM(T126:T183)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85</v>
      </c>
      <c r="AY125" s="213" t="s">
        <v>128</v>
      </c>
      <c r="BK125" s="215">
        <f>SUM(BK126:BK183)</f>
        <v>0</v>
      </c>
    </row>
    <row r="126" s="2" customFormat="1" ht="37.8" customHeight="1">
      <c r="A126" s="38"/>
      <c r="B126" s="39"/>
      <c r="C126" s="218" t="s">
        <v>85</v>
      </c>
      <c r="D126" s="218" t="s">
        <v>130</v>
      </c>
      <c r="E126" s="219" t="s">
        <v>131</v>
      </c>
      <c r="F126" s="220" t="s">
        <v>132</v>
      </c>
      <c r="G126" s="221" t="s">
        <v>133</v>
      </c>
      <c r="H126" s="222">
        <v>25</v>
      </c>
      <c r="I126" s="223"/>
      <c r="J126" s="224">
        <f>ROUND(I126*H126,2)</f>
        <v>0</v>
      </c>
      <c r="K126" s="220" t="s">
        <v>134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135</v>
      </c>
      <c r="AT126" s="229" t="s">
        <v>130</v>
      </c>
      <c r="AU126" s="229" t="s">
        <v>87</v>
      </c>
      <c r="AY126" s="17" t="s">
        <v>128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135</v>
      </c>
      <c r="BM126" s="229" t="s">
        <v>136</v>
      </c>
    </row>
    <row r="127" s="2" customFormat="1">
      <c r="A127" s="38"/>
      <c r="B127" s="39"/>
      <c r="C127" s="40"/>
      <c r="D127" s="231" t="s">
        <v>137</v>
      </c>
      <c r="E127" s="40"/>
      <c r="F127" s="232" t="s">
        <v>138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87</v>
      </c>
    </row>
    <row r="128" s="2" customFormat="1" ht="24.15" customHeight="1">
      <c r="A128" s="38"/>
      <c r="B128" s="39"/>
      <c r="C128" s="218" t="s">
        <v>87</v>
      </c>
      <c r="D128" s="218" t="s">
        <v>130</v>
      </c>
      <c r="E128" s="219" t="s">
        <v>139</v>
      </c>
      <c r="F128" s="220" t="s">
        <v>140</v>
      </c>
      <c r="G128" s="221" t="s">
        <v>133</v>
      </c>
      <c r="H128" s="222">
        <v>37.875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135</v>
      </c>
      <c r="AT128" s="229" t="s">
        <v>130</v>
      </c>
      <c r="AU128" s="229" t="s">
        <v>87</v>
      </c>
      <c r="AY128" s="17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135</v>
      </c>
      <c r="BM128" s="229" t="s">
        <v>141</v>
      </c>
    </row>
    <row r="129" s="2" customFormat="1">
      <c r="A129" s="38"/>
      <c r="B129" s="39"/>
      <c r="C129" s="40"/>
      <c r="D129" s="231" t="s">
        <v>137</v>
      </c>
      <c r="E129" s="40"/>
      <c r="F129" s="232" t="s">
        <v>140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87</v>
      </c>
    </row>
    <row r="130" s="13" customFormat="1">
      <c r="A130" s="13"/>
      <c r="B130" s="236"/>
      <c r="C130" s="237"/>
      <c r="D130" s="231" t="s">
        <v>142</v>
      </c>
      <c r="E130" s="238" t="s">
        <v>1</v>
      </c>
      <c r="F130" s="239" t="s">
        <v>143</v>
      </c>
      <c r="G130" s="237"/>
      <c r="H130" s="240">
        <v>37.875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142</v>
      </c>
      <c r="AU130" s="246" t="s">
        <v>87</v>
      </c>
      <c r="AV130" s="13" t="s">
        <v>87</v>
      </c>
      <c r="AW130" s="13" t="s">
        <v>34</v>
      </c>
      <c r="AX130" s="13" t="s">
        <v>85</v>
      </c>
      <c r="AY130" s="246" t="s">
        <v>128</v>
      </c>
    </row>
    <row r="131" s="2" customFormat="1" ht="33" customHeight="1">
      <c r="A131" s="38"/>
      <c r="B131" s="39"/>
      <c r="C131" s="218" t="s">
        <v>144</v>
      </c>
      <c r="D131" s="218" t="s">
        <v>130</v>
      </c>
      <c r="E131" s="219" t="s">
        <v>145</v>
      </c>
      <c r="F131" s="220" t="s">
        <v>146</v>
      </c>
      <c r="G131" s="221" t="s">
        <v>147</v>
      </c>
      <c r="H131" s="222">
        <v>50.5</v>
      </c>
      <c r="I131" s="223"/>
      <c r="J131" s="224">
        <f>ROUND(I131*H131,2)</f>
        <v>0</v>
      </c>
      <c r="K131" s="220" t="s">
        <v>134</v>
      </c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135</v>
      </c>
      <c r="AT131" s="229" t="s">
        <v>130</v>
      </c>
      <c r="AU131" s="229" t="s">
        <v>87</v>
      </c>
      <c r="AY131" s="17" t="s">
        <v>128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135</v>
      </c>
      <c r="BM131" s="229" t="s">
        <v>148</v>
      </c>
    </row>
    <row r="132" s="2" customFormat="1">
      <c r="A132" s="38"/>
      <c r="B132" s="39"/>
      <c r="C132" s="40"/>
      <c r="D132" s="231" t="s">
        <v>137</v>
      </c>
      <c r="E132" s="40"/>
      <c r="F132" s="232" t="s">
        <v>149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87</v>
      </c>
    </row>
    <row r="133" s="2" customFormat="1">
      <c r="A133" s="38"/>
      <c r="B133" s="39"/>
      <c r="C133" s="40"/>
      <c r="D133" s="231" t="s">
        <v>150</v>
      </c>
      <c r="E133" s="40"/>
      <c r="F133" s="247" t="s">
        <v>151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150</v>
      </c>
      <c r="AU133" s="17" t="s">
        <v>87</v>
      </c>
    </row>
    <row r="134" s="14" customFormat="1">
      <c r="A134" s="14"/>
      <c r="B134" s="248"/>
      <c r="C134" s="249"/>
      <c r="D134" s="231" t="s">
        <v>142</v>
      </c>
      <c r="E134" s="250" t="s">
        <v>1</v>
      </c>
      <c r="F134" s="251" t="s">
        <v>152</v>
      </c>
      <c r="G134" s="249"/>
      <c r="H134" s="250" t="s">
        <v>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142</v>
      </c>
      <c r="AU134" s="257" t="s">
        <v>87</v>
      </c>
      <c r="AV134" s="14" t="s">
        <v>85</v>
      </c>
      <c r="AW134" s="14" t="s">
        <v>34</v>
      </c>
      <c r="AX134" s="14" t="s">
        <v>77</v>
      </c>
      <c r="AY134" s="257" t="s">
        <v>128</v>
      </c>
    </row>
    <row r="135" s="13" customFormat="1">
      <c r="A135" s="13"/>
      <c r="B135" s="236"/>
      <c r="C135" s="237"/>
      <c r="D135" s="231" t="s">
        <v>142</v>
      </c>
      <c r="E135" s="238" t="s">
        <v>1</v>
      </c>
      <c r="F135" s="239" t="s">
        <v>153</v>
      </c>
      <c r="G135" s="237"/>
      <c r="H135" s="240">
        <v>50.5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142</v>
      </c>
      <c r="AU135" s="246" t="s">
        <v>87</v>
      </c>
      <c r="AV135" s="13" t="s">
        <v>87</v>
      </c>
      <c r="AW135" s="13" t="s">
        <v>34</v>
      </c>
      <c r="AX135" s="13" t="s">
        <v>77</v>
      </c>
      <c r="AY135" s="246" t="s">
        <v>128</v>
      </c>
    </row>
    <row r="136" s="15" customFormat="1">
      <c r="A136" s="15"/>
      <c r="B136" s="258"/>
      <c r="C136" s="259"/>
      <c r="D136" s="231" t="s">
        <v>142</v>
      </c>
      <c r="E136" s="260" t="s">
        <v>1</v>
      </c>
      <c r="F136" s="261" t="s">
        <v>154</v>
      </c>
      <c r="G136" s="259"/>
      <c r="H136" s="262">
        <v>50.5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8" t="s">
        <v>142</v>
      </c>
      <c r="AU136" s="268" t="s">
        <v>87</v>
      </c>
      <c r="AV136" s="15" t="s">
        <v>135</v>
      </c>
      <c r="AW136" s="15" t="s">
        <v>34</v>
      </c>
      <c r="AX136" s="15" t="s">
        <v>85</v>
      </c>
      <c r="AY136" s="268" t="s">
        <v>128</v>
      </c>
    </row>
    <row r="137" s="2" customFormat="1" ht="33" customHeight="1">
      <c r="A137" s="38"/>
      <c r="B137" s="39"/>
      <c r="C137" s="218" t="s">
        <v>135</v>
      </c>
      <c r="D137" s="218" t="s">
        <v>130</v>
      </c>
      <c r="E137" s="219" t="s">
        <v>155</v>
      </c>
      <c r="F137" s="220" t="s">
        <v>156</v>
      </c>
      <c r="G137" s="221" t="s">
        <v>147</v>
      </c>
      <c r="H137" s="222">
        <v>21.285</v>
      </c>
      <c r="I137" s="223"/>
      <c r="J137" s="224">
        <f>ROUND(I137*H137,2)</f>
        <v>0</v>
      </c>
      <c r="K137" s="220" t="s">
        <v>134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135</v>
      </c>
      <c r="AT137" s="229" t="s">
        <v>130</v>
      </c>
      <c r="AU137" s="229" t="s">
        <v>87</v>
      </c>
      <c r="AY137" s="17" t="s">
        <v>128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135</v>
      </c>
      <c r="BM137" s="229" t="s">
        <v>157</v>
      </c>
    </row>
    <row r="138" s="2" customFormat="1">
      <c r="A138" s="38"/>
      <c r="B138" s="39"/>
      <c r="C138" s="40"/>
      <c r="D138" s="231" t="s">
        <v>137</v>
      </c>
      <c r="E138" s="40"/>
      <c r="F138" s="232" t="s">
        <v>158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87</v>
      </c>
    </row>
    <row r="139" s="14" customFormat="1">
      <c r="A139" s="14"/>
      <c r="B139" s="248"/>
      <c r="C139" s="249"/>
      <c r="D139" s="231" t="s">
        <v>142</v>
      </c>
      <c r="E139" s="250" t="s">
        <v>1</v>
      </c>
      <c r="F139" s="251" t="s">
        <v>159</v>
      </c>
      <c r="G139" s="249"/>
      <c r="H139" s="250" t="s">
        <v>1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142</v>
      </c>
      <c r="AU139" s="257" t="s">
        <v>87</v>
      </c>
      <c r="AV139" s="14" t="s">
        <v>85</v>
      </c>
      <c r="AW139" s="14" t="s">
        <v>34</v>
      </c>
      <c r="AX139" s="14" t="s">
        <v>77</v>
      </c>
      <c r="AY139" s="257" t="s">
        <v>128</v>
      </c>
    </row>
    <row r="140" s="13" customFormat="1">
      <c r="A140" s="13"/>
      <c r="B140" s="236"/>
      <c r="C140" s="237"/>
      <c r="D140" s="231" t="s">
        <v>142</v>
      </c>
      <c r="E140" s="238" t="s">
        <v>1</v>
      </c>
      <c r="F140" s="239" t="s">
        <v>160</v>
      </c>
      <c r="G140" s="237"/>
      <c r="H140" s="240">
        <v>21.285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142</v>
      </c>
      <c r="AU140" s="246" t="s">
        <v>87</v>
      </c>
      <c r="AV140" s="13" t="s">
        <v>87</v>
      </c>
      <c r="AW140" s="13" t="s">
        <v>34</v>
      </c>
      <c r="AX140" s="13" t="s">
        <v>85</v>
      </c>
      <c r="AY140" s="246" t="s">
        <v>128</v>
      </c>
    </row>
    <row r="141" s="2" customFormat="1" ht="37.8" customHeight="1">
      <c r="A141" s="38"/>
      <c r="B141" s="39"/>
      <c r="C141" s="218" t="s">
        <v>161</v>
      </c>
      <c r="D141" s="218" t="s">
        <v>130</v>
      </c>
      <c r="E141" s="219" t="s">
        <v>162</v>
      </c>
      <c r="F141" s="220" t="s">
        <v>163</v>
      </c>
      <c r="G141" s="221" t="s">
        <v>147</v>
      </c>
      <c r="H141" s="222">
        <v>59.159999999999997</v>
      </c>
      <c r="I141" s="223"/>
      <c r="J141" s="224">
        <f>ROUND(I141*H141,2)</f>
        <v>0</v>
      </c>
      <c r="K141" s="220" t="s">
        <v>134</v>
      </c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135</v>
      </c>
      <c r="AT141" s="229" t="s">
        <v>130</v>
      </c>
      <c r="AU141" s="229" t="s">
        <v>87</v>
      </c>
      <c r="AY141" s="17" t="s">
        <v>128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135</v>
      </c>
      <c r="BM141" s="229" t="s">
        <v>164</v>
      </c>
    </row>
    <row r="142" s="2" customFormat="1">
      <c r="A142" s="38"/>
      <c r="B142" s="39"/>
      <c r="C142" s="40"/>
      <c r="D142" s="231" t="s">
        <v>137</v>
      </c>
      <c r="E142" s="40"/>
      <c r="F142" s="232" t="s">
        <v>165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87</v>
      </c>
    </row>
    <row r="143" s="2" customFormat="1">
      <c r="A143" s="38"/>
      <c r="B143" s="39"/>
      <c r="C143" s="40"/>
      <c r="D143" s="231" t="s">
        <v>150</v>
      </c>
      <c r="E143" s="40"/>
      <c r="F143" s="247" t="s">
        <v>166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87</v>
      </c>
    </row>
    <row r="144" s="13" customFormat="1">
      <c r="A144" s="13"/>
      <c r="B144" s="236"/>
      <c r="C144" s="237"/>
      <c r="D144" s="231" t="s">
        <v>142</v>
      </c>
      <c r="E144" s="238" t="s">
        <v>1</v>
      </c>
      <c r="F144" s="239" t="s">
        <v>167</v>
      </c>
      <c r="G144" s="237"/>
      <c r="H144" s="240">
        <v>59.159999999999997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142</v>
      </c>
      <c r="AU144" s="246" t="s">
        <v>87</v>
      </c>
      <c r="AV144" s="13" t="s">
        <v>87</v>
      </c>
      <c r="AW144" s="13" t="s">
        <v>34</v>
      </c>
      <c r="AX144" s="13" t="s">
        <v>85</v>
      </c>
      <c r="AY144" s="246" t="s">
        <v>128</v>
      </c>
    </row>
    <row r="145" s="2" customFormat="1" ht="24.15" customHeight="1">
      <c r="A145" s="38"/>
      <c r="B145" s="39"/>
      <c r="C145" s="218" t="s">
        <v>168</v>
      </c>
      <c r="D145" s="218" t="s">
        <v>130</v>
      </c>
      <c r="E145" s="219" t="s">
        <v>169</v>
      </c>
      <c r="F145" s="220" t="s">
        <v>170</v>
      </c>
      <c r="G145" s="221" t="s">
        <v>147</v>
      </c>
      <c r="H145" s="222">
        <v>12.625</v>
      </c>
      <c r="I145" s="223"/>
      <c r="J145" s="224">
        <f>ROUND(I145*H145,2)</f>
        <v>0</v>
      </c>
      <c r="K145" s="220" t="s">
        <v>134</v>
      </c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135</v>
      </c>
      <c r="AT145" s="229" t="s">
        <v>130</v>
      </c>
      <c r="AU145" s="229" t="s">
        <v>87</v>
      </c>
      <c r="AY145" s="17" t="s">
        <v>128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135</v>
      </c>
      <c r="BM145" s="229" t="s">
        <v>171</v>
      </c>
    </row>
    <row r="146" s="2" customFormat="1">
      <c r="A146" s="38"/>
      <c r="B146" s="39"/>
      <c r="C146" s="40"/>
      <c r="D146" s="231" t="s">
        <v>137</v>
      </c>
      <c r="E146" s="40"/>
      <c r="F146" s="232" t="s">
        <v>172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87</v>
      </c>
    </row>
    <row r="147" s="13" customFormat="1">
      <c r="A147" s="13"/>
      <c r="B147" s="236"/>
      <c r="C147" s="237"/>
      <c r="D147" s="231" t="s">
        <v>142</v>
      </c>
      <c r="E147" s="238" t="s">
        <v>1</v>
      </c>
      <c r="F147" s="239" t="s">
        <v>173</v>
      </c>
      <c r="G147" s="237"/>
      <c r="H147" s="240">
        <v>12.625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142</v>
      </c>
      <c r="AU147" s="246" t="s">
        <v>87</v>
      </c>
      <c r="AV147" s="13" t="s">
        <v>87</v>
      </c>
      <c r="AW147" s="13" t="s">
        <v>34</v>
      </c>
      <c r="AX147" s="13" t="s">
        <v>85</v>
      </c>
      <c r="AY147" s="246" t="s">
        <v>128</v>
      </c>
    </row>
    <row r="148" s="2" customFormat="1" ht="24.15" customHeight="1">
      <c r="A148" s="38"/>
      <c r="B148" s="39"/>
      <c r="C148" s="218" t="s">
        <v>174</v>
      </c>
      <c r="D148" s="218" t="s">
        <v>130</v>
      </c>
      <c r="E148" s="219" t="s">
        <v>175</v>
      </c>
      <c r="F148" s="220" t="s">
        <v>176</v>
      </c>
      <c r="G148" s="221" t="s">
        <v>147</v>
      </c>
      <c r="H148" s="222">
        <v>56.813000000000002</v>
      </c>
      <c r="I148" s="223"/>
      <c r="J148" s="224">
        <f>ROUND(I148*H148,2)</f>
        <v>0</v>
      </c>
      <c r="K148" s="220" t="s">
        <v>134</v>
      </c>
      <c r="L148" s="44"/>
      <c r="M148" s="225" t="s">
        <v>1</v>
      </c>
      <c r="N148" s="226" t="s">
        <v>42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135</v>
      </c>
      <c r="AT148" s="229" t="s">
        <v>130</v>
      </c>
      <c r="AU148" s="229" t="s">
        <v>87</v>
      </c>
      <c r="AY148" s="17" t="s">
        <v>128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135</v>
      </c>
      <c r="BM148" s="229" t="s">
        <v>177</v>
      </c>
    </row>
    <row r="149" s="2" customFormat="1">
      <c r="A149" s="38"/>
      <c r="B149" s="39"/>
      <c r="C149" s="40"/>
      <c r="D149" s="231" t="s">
        <v>137</v>
      </c>
      <c r="E149" s="40"/>
      <c r="F149" s="232" t="s">
        <v>178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87</v>
      </c>
    </row>
    <row r="150" s="2" customFormat="1">
      <c r="A150" s="38"/>
      <c r="B150" s="39"/>
      <c r="C150" s="40"/>
      <c r="D150" s="231" t="s">
        <v>150</v>
      </c>
      <c r="E150" s="40"/>
      <c r="F150" s="247" t="s">
        <v>179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87</v>
      </c>
    </row>
    <row r="151" s="14" customFormat="1">
      <c r="A151" s="14"/>
      <c r="B151" s="248"/>
      <c r="C151" s="249"/>
      <c r="D151" s="231" t="s">
        <v>142</v>
      </c>
      <c r="E151" s="250" t="s">
        <v>1</v>
      </c>
      <c r="F151" s="251" t="s">
        <v>180</v>
      </c>
      <c r="G151" s="249"/>
      <c r="H151" s="250" t="s">
        <v>1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142</v>
      </c>
      <c r="AU151" s="257" t="s">
        <v>87</v>
      </c>
      <c r="AV151" s="14" t="s">
        <v>85</v>
      </c>
      <c r="AW151" s="14" t="s">
        <v>34</v>
      </c>
      <c r="AX151" s="14" t="s">
        <v>77</v>
      </c>
      <c r="AY151" s="257" t="s">
        <v>128</v>
      </c>
    </row>
    <row r="152" s="13" customFormat="1">
      <c r="A152" s="13"/>
      <c r="B152" s="236"/>
      <c r="C152" s="237"/>
      <c r="D152" s="231" t="s">
        <v>142</v>
      </c>
      <c r="E152" s="238" t="s">
        <v>1</v>
      </c>
      <c r="F152" s="239" t="s">
        <v>181</v>
      </c>
      <c r="G152" s="237"/>
      <c r="H152" s="240">
        <v>44.188000000000002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142</v>
      </c>
      <c r="AU152" s="246" t="s">
        <v>87</v>
      </c>
      <c r="AV152" s="13" t="s">
        <v>87</v>
      </c>
      <c r="AW152" s="13" t="s">
        <v>34</v>
      </c>
      <c r="AX152" s="13" t="s">
        <v>77</v>
      </c>
      <c r="AY152" s="246" t="s">
        <v>128</v>
      </c>
    </row>
    <row r="153" s="14" customFormat="1">
      <c r="A153" s="14"/>
      <c r="B153" s="248"/>
      <c r="C153" s="249"/>
      <c r="D153" s="231" t="s">
        <v>142</v>
      </c>
      <c r="E153" s="250" t="s">
        <v>1</v>
      </c>
      <c r="F153" s="251" t="s">
        <v>182</v>
      </c>
      <c r="G153" s="249"/>
      <c r="H153" s="250" t="s">
        <v>1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142</v>
      </c>
      <c r="AU153" s="257" t="s">
        <v>87</v>
      </c>
      <c r="AV153" s="14" t="s">
        <v>85</v>
      </c>
      <c r="AW153" s="14" t="s">
        <v>34</v>
      </c>
      <c r="AX153" s="14" t="s">
        <v>77</v>
      </c>
      <c r="AY153" s="257" t="s">
        <v>128</v>
      </c>
    </row>
    <row r="154" s="13" customFormat="1">
      <c r="A154" s="13"/>
      <c r="B154" s="236"/>
      <c r="C154" s="237"/>
      <c r="D154" s="231" t="s">
        <v>142</v>
      </c>
      <c r="E154" s="238" t="s">
        <v>1</v>
      </c>
      <c r="F154" s="239" t="s">
        <v>173</v>
      </c>
      <c r="G154" s="237"/>
      <c r="H154" s="240">
        <v>12.625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142</v>
      </c>
      <c r="AU154" s="246" t="s">
        <v>87</v>
      </c>
      <c r="AV154" s="13" t="s">
        <v>87</v>
      </c>
      <c r="AW154" s="13" t="s">
        <v>34</v>
      </c>
      <c r="AX154" s="13" t="s">
        <v>77</v>
      </c>
      <c r="AY154" s="246" t="s">
        <v>128</v>
      </c>
    </row>
    <row r="155" s="15" customFormat="1">
      <c r="A155" s="15"/>
      <c r="B155" s="258"/>
      <c r="C155" s="259"/>
      <c r="D155" s="231" t="s">
        <v>142</v>
      </c>
      <c r="E155" s="260" t="s">
        <v>1</v>
      </c>
      <c r="F155" s="261" t="s">
        <v>154</v>
      </c>
      <c r="G155" s="259"/>
      <c r="H155" s="262">
        <v>56.813000000000002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8" t="s">
        <v>142</v>
      </c>
      <c r="AU155" s="268" t="s">
        <v>87</v>
      </c>
      <c r="AV155" s="15" t="s">
        <v>135</v>
      </c>
      <c r="AW155" s="15" t="s">
        <v>34</v>
      </c>
      <c r="AX155" s="15" t="s">
        <v>85</v>
      </c>
      <c r="AY155" s="268" t="s">
        <v>128</v>
      </c>
    </row>
    <row r="156" s="2" customFormat="1" ht="16.5" customHeight="1">
      <c r="A156" s="38"/>
      <c r="B156" s="39"/>
      <c r="C156" s="269" t="s">
        <v>183</v>
      </c>
      <c r="D156" s="269" t="s">
        <v>184</v>
      </c>
      <c r="E156" s="270" t="s">
        <v>185</v>
      </c>
      <c r="F156" s="271" t="s">
        <v>186</v>
      </c>
      <c r="G156" s="272" t="s">
        <v>187</v>
      </c>
      <c r="H156" s="273">
        <v>88.375</v>
      </c>
      <c r="I156" s="274"/>
      <c r="J156" s="275">
        <f>ROUND(I156*H156,2)</f>
        <v>0</v>
      </c>
      <c r="K156" s="271" t="s">
        <v>134</v>
      </c>
      <c r="L156" s="276"/>
      <c r="M156" s="277" t="s">
        <v>1</v>
      </c>
      <c r="N156" s="278" t="s">
        <v>42</v>
      </c>
      <c r="O156" s="91"/>
      <c r="P156" s="227">
        <f>O156*H156</f>
        <v>0</v>
      </c>
      <c r="Q156" s="227">
        <v>1</v>
      </c>
      <c r="R156" s="227">
        <f>Q156*H156</f>
        <v>88.375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183</v>
      </c>
      <c r="AT156" s="229" t="s">
        <v>184</v>
      </c>
      <c r="AU156" s="229" t="s">
        <v>87</v>
      </c>
      <c r="AY156" s="17" t="s">
        <v>128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135</v>
      </c>
      <c r="BM156" s="229" t="s">
        <v>188</v>
      </c>
    </row>
    <row r="157" s="2" customFormat="1">
      <c r="A157" s="38"/>
      <c r="B157" s="39"/>
      <c r="C157" s="40"/>
      <c r="D157" s="231" t="s">
        <v>137</v>
      </c>
      <c r="E157" s="40"/>
      <c r="F157" s="232" t="s">
        <v>186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87</v>
      </c>
    </row>
    <row r="158" s="14" customFormat="1">
      <c r="A158" s="14"/>
      <c r="B158" s="248"/>
      <c r="C158" s="249"/>
      <c r="D158" s="231" t="s">
        <v>142</v>
      </c>
      <c r="E158" s="250" t="s">
        <v>1</v>
      </c>
      <c r="F158" s="251" t="s">
        <v>180</v>
      </c>
      <c r="G158" s="249"/>
      <c r="H158" s="250" t="s">
        <v>1</v>
      </c>
      <c r="I158" s="252"/>
      <c r="J158" s="249"/>
      <c r="K158" s="249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142</v>
      </c>
      <c r="AU158" s="257" t="s">
        <v>87</v>
      </c>
      <c r="AV158" s="14" t="s">
        <v>85</v>
      </c>
      <c r="AW158" s="14" t="s">
        <v>34</v>
      </c>
      <c r="AX158" s="14" t="s">
        <v>77</v>
      </c>
      <c r="AY158" s="257" t="s">
        <v>128</v>
      </c>
    </row>
    <row r="159" s="13" customFormat="1">
      <c r="A159" s="13"/>
      <c r="B159" s="236"/>
      <c r="C159" s="237"/>
      <c r="D159" s="231" t="s">
        <v>142</v>
      </c>
      <c r="E159" s="238" t="s">
        <v>1</v>
      </c>
      <c r="F159" s="239" t="s">
        <v>189</v>
      </c>
      <c r="G159" s="237"/>
      <c r="H159" s="240">
        <v>88.375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142</v>
      </c>
      <c r="AU159" s="246" t="s">
        <v>87</v>
      </c>
      <c r="AV159" s="13" t="s">
        <v>87</v>
      </c>
      <c r="AW159" s="13" t="s">
        <v>34</v>
      </c>
      <c r="AX159" s="13" t="s">
        <v>85</v>
      </c>
      <c r="AY159" s="246" t="s">
        <v>128</v>
      </c>
    </row>
    <row r="160" s="2" customFormat="1" ht="24.15" customHeight="1">
      <c r="A160" s="38"/>
      <c r="B160" s="39"/>
      <c r="C160" s="218" t="s">
        <v>190</v>
      </c>
      <c r="D160" s="218" t="s">
        <v>130</v>
      </c>
      <c r="E160" s="219" t="s">
        <v>191</v>
      </c>
      <c r="F160" s="220" t="s">
        <v>192</v>
      </c>
      <c r="G160" s="221" t="s">
        <v>133</v>
      </c>
      <c r="H160" s="222">
        <v>37.875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135</v>
      </c>
      <c r="AT160" s="229" t="s">
        <v>130</v>
      </c>
      <c r="AU160" s="229" t="s">
        <v>87</v>
      </c>
      <c r="AY160" s="17" t="s">
        <v>128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135</v>
      </c>
      <c r="BM160" s="229" t="s">
        <v>193</v>
      </c>
    </row>
    <row r="161" s="2" customFormat="1">
      <c r="A161" s="38"/>
      <c r="B161" s="39"/>
      <c r="C161" s="40"/>
      <c r="D161" s="231" t="s">
        <v>137</v>
      </c>
      <c r="E161" s="40"/>
      <c r="F161" s="232" t="s">
        <v>194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87</v>
      </c>
    </row>
    <row r="162" s="13" customFormat="1">
      <c r="A162" s="13"/>
      <c r="B162" s="236"/>
      <c r="C162" s="237"/>
      <c r="D162" s="231" t="s">
        <v>142</v>
      </c>
      <c r="E162" s="238" t="s">
        <v>1</v>
      </c>
      <c r="F162" s="239" t="s">
        <v>143</v>
      </c>
      <c r="G162" s="237"/>
      <c r="H162" s="240">
        <v>37.875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142</v>
      </c>
      <c r="AU162" s="246" t="s">
        <v>87</v>
      </c>
      <c r="AV162" s="13" t="s">
        <v>87</v>
      </c>
      <c r="AW162" s="13" t="s">
        <v>34</v>
      </c>
      <c r="AX162" s="13" t="s">
        <v>85</v>
      </c>
      <c r="AY162" s="246" t="s">
        <v>128</v>
      </c>
    </row>
    <row r="163" s="2" customFormat="1" ht="16.5" customHeight="1">
      <c r="A163" s="38"/>
      <c r="B163" s="39"/>
      <c r="C163" s="269" t="s">
        <v>195</v>
      </c>
      <c r="D163" s="269" t="s">
        <v>184</v>
      </c>
      <c r="E163" s="270" t="s">
        <v>196</v>
      </c>
      <c r="F163" s="271" t="s">
        <v>197</v>
      </c>
      <c r="G163" s="272" t="s">
        <v>198</v>
      </c>
      <c r="H163" s="273">
        <v>0.189</v>
      </c>
      <c r="I163" s="274"/>
      <c r="J163" s="275">
        <f>ROUND(I163*H163,2)</f>
        <v>0</v>
      </c>
      <c r="K163" s="271" t="s">
        <v>134</v>
      </c>
      <c r="L163" s="276"/>
      <c r="M163" s="277" t="s">
        <v>1</v>
      </c>
      <c r="N163" s="278" t="s">
        <v>42</v>
      </c>
      <c r="O163" s="91"/>
      <c r="P163" s="227">
        <f>O163*H163</f>
        <v>0</v>
      </c>
      <c r="Q163" s="227">
        <v>0.001</v>
      </c>
      <c r="R163" s="227">
        <f>Q163*H163</f>
        <v>0.00018900000000000001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183</v>
      </c>
      <c r="AT163" s="229" t="s">
        <v>184</v>
      </c>
      <c r="AU163" s="229" t="s">
        <v>87</v>
      </c>
      <c r="AY163" s="17" t="s">
        <v>128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135</v>
      </c>
      <c r="BM163" s="229" t="s">
        <v>199</v>
      </c>
    </row>
    <row r="164" s="2" customFormat="1">
      <c r="A164" s="38"/>
      <c r="B164" s="39"/>
      <c r="C164" s="40"/>
      <c r="D164" s="231" t="s">
        <v>137</v>
      </c>
      <c r="E164" s="40"/>
      <c r="F164" s="232" t="s">
        <v>197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87</v>
      </c>
    </row>
    <row r="165" s="13" customFormat="1">
      <c r="A165" s="13"/>
      <c r="B165" s="236"/>
      <c r="C165" s="237"/>
      <c r="D165" s="231" t="s">
        <v>142</v>
      </c>
      <c r="E165" s="238" t="s">
        <v>1</v>
      </c>
      <c r="F165" s="239" t="s">
        <v>200</v>
      </c>
      <c r="G165" s="237"/>
      <c r="H165" s="240">
        <v>0.189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142</v>
      </c>
      <c r="AU165" s="246" t="s">
        <v>87</v>
      </c>
      <c r="AV165" s="13" t="s">
        <v>87</v>
      </c>
      <c r="AW165" s="13" t="s">
        <v>34</v>
      </c>
      <c r="AX165" s="13" t="s">
        <v>85</v>
      </c>
      <c r="AY165" s="246" t="s">
        <v>128</v>
      </c>
    </row>
    <row r="166" s="2" customFormat="1" ht="24.15" customHeight="1">
      <c r="A166" s="38"/>
      <c r="B166" s="39"/>
      <c r="C166" s="218" t="s">
        <v>201</v>
      </c>
      <c r="D166" s="218" t="s">
        <v>130</v>
      </c>
      <c r="E166" s="219" t="s">
        <v>202</v>
      </c>
      <c r="F166" s="220" t="s">
        <v>203</v>
      </c>
      <c r="G166" s="221" t="s">
        <v>133</v>
      </c>
      <c r="H166" s="222">
        <v>35.475000000000001</v>
      </c>
      <c r="I166" s="223"/>
      <c r="J166" s="224">
        <f>ROUND(I166*H166,2)</f>
        <v>0</v>
      </c>
      <c r="K166" s="220" t="s">
        <v>134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135</v>
      </c>
      <c r="AT166" s="229" t="s">
        <v>130</v>
      </c>
      <c r="AU166" s="229" t="s">
        <v>87</v>
      </c>
      <c r="AY166" s="17" t="s">
        <v>128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135</v>
      </c>
      <c r="BM166" s="229" t="s">
        <v>204</v>
      </c>
    </row>
    <row r="167" s="2" customFormat="1">
      <c r="A167" s="38"/>
      <c r="B167" s="39"/>
      <c r="C167" s="40"/>
      <c r="D167" s="231" t="s">
        <v>137</v>
      </c>
      <c r="E167" s="40"/>
      <c r="F167" s="232" t="s">
        <v>205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87</v>
      </c>
    </row>
    <row r="168" s="13" customFormat="1">
      <c r="A168" s="13"/>
      <c r="B168" s="236"/>
      <c r="C168" s="237"/>
      <c r="D168" s="231" t="s">
        <v>142</v>
      </c>
      <c r="E168" s="238" t="s">
        <v>1</v>
      </c>
      <c r="F168" s="239" t="s">
        <v>206</v>
      </c>
      <c r="G168" s="237"/>
      <c r="H168" s="240">
        <v>35.475000000000001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142</v>
      </c>
      <c r="AU168" s="246" t="s">
        <v>87</v>
      </c>
      <c r="AV168" s="13" t="s">
        <v>87</v>
      </c>
      <c r="AW168" s="13" t="s">
        <v>34</v>
      </c>
      <c r="AX168" s="13" t="s">
        <v>85</v>
      </c>
      <c r="AY168" s="246" t="s">
        <v>128</v>
      </c>
    </row>
    <row r="169" s="2" customFormat="1" ht="24.15" customHeight="1">
      <c r="A169" s="38"/>
      <c r="B169" s="39"/>
      <c r="C169" s="218" t="s">
        <v>207</v>
      </c>
      <c r="D169" s="218" t="s">
        <v>130</v>
      </c>
      <c r="E169" s="219" t="s">
        <v>208</v>
      </c>
      <c r="F169" s="220" t="s">
        <v>209</v>
      </c>
      <c r="G169" s="221" t="s">
        <v>133</v>
      </c>
      <c r="H169" s="222">
        <v>145.47499999999999</v>
      </c>
      <c r="I169" s="223"/>
      <c r="J169" s="224">
        <f>ROUND(I169*H169,2)</f>
        <v>0</v>
      </c>
      <c r="K169" s="220" t="s">
        <v>134</v>
      </c>
      <c r="L169" s="44"/>
      <c r="M169" s="225" t="s">
        <v>1</v>
      </c>
      <c r="N169" s="226" t="s">
        <v>42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135</v>
      </c>
      <c r="AT169" s="229" t="s">
        <v>130</v>
      </c>
      <c r="AU169" s="229" t="s">
        <v>87</v>
      </c>
      <c r="AY169" s="17" t="s">
        <v>128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135</v>
      </c>
      <c r="BM169" s="229" t="s">
        <v>210</v>
      </c>
    </row>
    <row r="170" s="2" customFormat="1">
      <c r="A170" s="38"/>
      <c r="B170" s="39"/>
      <c r="C170" s="40"/>
      <c r="D170" s="231" t="s">
        <v>137</v>
      </c>
      <c r="E170" s="40"/>
      <c r="F170" s="232" t="s">
        <v>211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87</v>
      </c>
    </row>
    <row r="171" s="13" customFormat="1">
      <c r="A171" s="13"/>
      <c r="B171" s="236"/>
      <c r="C171" s="237"/>
      <c r="D171" s="231" t="s">
        <v>142</v>
      </c>
      <c r="E171" s="238" t="s">
        <v>1</v>
      </c>
      <c r="F171" s="239" t="s">
        <v>212</v>
      </c>
      <c r="G171" s="237"/>
      <c r="H171" s="240">
        <v>145.47499999999999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142</v>
      </c>
      <c r="AU171" s="246" t="s">
        <v>87</v>
      </c>
      <c r="AV171" s="13" t="s">
        <v>87</v>
      </c>
      <c r="AW171" s="13" t="s">
        <v>34</v>
      </c>
      <c r="AX171" s="13" t="s">
        <v>85</v>
      </c>
      <c r="AY171" s="246" t="s">
        <v>128</v>
      </c>
    </row>
    <row r="172" s="2" customFormat="1" ht="16.5" customHeight="1">
      <c r="A172" s="38"/>
      <c r="B172" s="39"/>
      <c r="C172" s="218" t="s">
        <v>213</v>
      </c>
      <c r="D172" s="218" t="s">
        <v>130</v>
      </c>
      <c r="E172" s="219" t="s">
        <v>214</v>
      </c>
      <c r="F172" s="220" t="s">
        <v>215</v>
      </c>
      <c r="G172" s="221" t="s">
        <v>133</v>
      </c>
      <c r="H172" s="222">
        <v>37.875</v>
      </c>
      <c r="I172" s="223"/>
      <c r="J172" s="224">
        <f>ROUND(I172*H172,2)</f>
        <v>0</v>
      </c>
      <c r="K172" s="220" t="s">
        <v>134</v>
      </c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135</v>
      </c>
      <c r="AT172" s="229" t="s">
        <v>130</v>
      </c>
      <c r="AU172" s="229" t="s">
        <v>87</v>
      </c>
      <c r="AY172" s="17" t="s">
        <v>128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135</v>
      </c>
      <c r="BM172" s="229" t="s">
        <v>216</v>
      </c>
    </row>
    <row r="173" s="2" customFormat="1">
      <c r="A173" s="38"/>
      <c r="B173" s="39"/>
      <c r="C173" s="40"/>
      <c r="D173" s="231" t="s">
        <v>137</v>
      </c>
      <c r="E173" s="40"/>
      <c r="F173" s="232" t="s">
        <v>217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87</v>
      </c>
    </row>
    <row r="174" s="13" customFormat="1">
      <c r="A174" s="13"/>
      <c r="B174" s="236"/>
      <c r="C174" s="237"/>
      <c r="D174" s="231" t="s">
        <v>142</v>
      </c>
      <c r="E174" s="238" t="s">
        <v>1</v>
      </c>
      <c r="F174" s="239" t="s">
        <v>143</v>
      </c>
      <c r="G174" s="237"/>
      <c r="H174" s="240">
        <v>37.875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142</v>
      </c>
      <c r="AU174" s="246" t="s">
        <v>87</v>
      </c>
      <c r="AV174" s="13" t="s">
        <v>87</v>
      </c>
      <c r="AW174" s="13" t="s">
        <v>34</v>
      </c>
      <c r="AX174" s="13" t="s">
        <v>85</v>
      </c>
      <c r="AY174" s="246" t="s">
        <v>128</v>
      </c>
    </row>
    <row r="175" s="2" customFormat="1" ht="33" customHeight="1">
      <c r="A175" s="38"/>
      <c r="B175" s="39"/>
      <c r="C175" s="218" t="s">
        <v>218</v>
      </c>
      <c r="D175" s="218" t="s">
        <v>130</v>
      </c>
      <c r="E175" s="219" t="s">
        <v>219</v>
      </c>
      <c r="F175" s="220" t="s">
        <v>220</v>
      </c>
      <c r="G175" s="221" t="s">
        <v>133</v>
      </c>
      <c r="H175" s="222">
        <v>37.875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42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135</v>
      </c>
      <c r="AT175" s="229" t="s">
        <v>130</v>
      </c>
      <c r="AU175" s="229" t="s">
        <v>87</v>
      </c>
      <c r="AY175" s="17" t="s">
        <v>128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135</v>
      </c>
      <c r="BM175" s="229" t="s">
        <v>221</v>
      </c>
    </row>
    <row r="176" s="2" customFormat="1">
      <c r="A176" s="38"/>
      <c r="B176" s="39"/>
      <c r="C176" s="40"/>
      <c r="D176" s="231" t="s">
        <v>137</v>
      </c>
      <c r="E176" s="40"/>
      <c r="F176" s="232" t="s">
        <v>222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87</v>
      </c>
    </row>
    <row r="177" s="13" customFormat="1">
      <c r="A177" s="13"/>
      <c r="B177" s="236"/>
      <c r="C177" s="237"/>
      <c r="D177" s="231" t="s">
        <v>142</v>
      </c>
      <c r="E177" s="238" t="s">
        <v>1</v>
      </c>
      <c r="F177" s="239" t="s">
        <v>143</v>
      </c>
      <c r="G177" s="237"/>
      <c r="H177" s="240">
        <v>37.875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142</v>
      </c>
      <c r="AU177" s="246" t="s">
        <v>87</v>
      </c>
      <c r="AV177" s="13" t="s">
        <v>87</v>
      </c>
      <c r="AW177" s="13" t="s">
        <v>34</v>
      </c>
      <c r="AX177" s="13" t="s">
        <v>85</v>
      </c>
      <c r="AY177" s="246" t="s">
        <v>128</v>
      </c>
    </row>
    <row r="178" s="2" customFormat="1" ht="24.15" customHeight="1">
      <c r="A178" s="38"/>
      <c r="B178" s="39"/>
      <c r="C178" s="218" t="s">
        <v>8</v>
      </c>
      <c r="D178" s="218" t="s">
        <v>130</v>
      </c>
      <c r="E178" s="219" t="s">
        <v>223</v>
      </c>
      <c r="F178" s="220" t="s">
        <v>224</v>
      </c>
      <c r="G178" s="221" t="s">
        <v>225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42</v>
      </c>
      <c r="O178" s="91"/>
      <c r="P178" s="227">
        <f>O178*H178</f>
        <v>0</v>
      </c>
      <c r="Q178" s="227">
        <v>3.0000000000000001E-05</v>
      </c>
      <c r="R178" s="227">
        <f>Q178*H178</f>
        <v>3.0000000000000001E-05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135</v>
      </c>
      <c r="AT178" s="229" t="s">
        <v>130</v>
      </c>
      <c r="AU178" s="229" t="s">
        <v>87</v>
      </c>
      <c r="AY178" s="17" t="s">
        <v>128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85</v>
      </c>
      <c r="BK178" s="230">
        <f>ROUND(I178*H178,2)</f>
        <v>0</v>
      </c>
      <c r="BL178" s="17" t="s">
        <v>135</v>
      </c>
      <c r="BM178" s="229" t="s">
        <v>226</v>
      </c>
    </row>
    <row r="179" s="2" customFormat="1">
      <c r="A179" s="38"/>
      <c r="B179" s="39"/>
      <c r="C179" s="40"/>
      <c r="D179" s="231" t="s">
        <v>137</v>
      </c>
      <c r="E179" s="40"/>
      <c r="F179" s="232" t="s">
        <v>227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87</v>
      </c>
    </row>
    <row r="180" s="2" customFormat="1">
      <c r="A180" s="38"/>
      <c r="B180" s="39"/>
      <c r="C180" s="40"/>
      <c r="D180" s="231" t="s">
        <v>150</v>
      </c>
      <c r="E180" s="40"/>
      <c r="F180" s="247" t="s">
        <v>228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150</v>
      </c>
      <c r="AU180" s="17" t="s">
        <v>87</v>
      </c>
    </row>
    <row r="181" s="2" customFormat="1" ht="24.15" customHeight="1">
      <c r="A181" s="38"/>
      <c r="B181" s="39"/>
      <c r="C181" s="218" t="s">
        <v>229</v>
      </c>
      <c r="D181" s="218" t="s">
        <v>130</v>
      </c>
      <c r="E181" s="219" t="s">
        <v>230</v>
      </c>
      <c r="F181" s="220" t="s">
        <v>231</v>
      </c>
      <c r="G181" s="221" t="s">
        <v>225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42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135</v>
      </c>
      <c r="AT181" s="229" t="s">
        <v>130</v>
      </c>
      <c r="AU181" s="229" t="s">
        <v>87</v>
      </c>
      <c r="AY181" s="17" t="s">
        <v>128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85</v>
      </c>
      <c r="BK181" s="230">
        <f>ROUND(I181*H181,2)</f>
        <v>0</v>
      </c>
      <c r="BL181" s="17" t="s">
        <v>135</v>
      </c>
      <c r="BM181" s="229" t="s">
        <v>232</v>
      </c>
    </row>
    <row r="182" s="2" customFormat="1">
      <c r="A182" s="38"/>
      <c r="B182" s="39"/>
      <c r="C182" s="40"/>
      <c r="D182" s="231" t="s">
        <v>137</v>
      </c>
      <c r="E182" s="40"/>
      <c r="F182" s="232" t="s">
        <v>231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137</v>
      </c>
      <c r="AU182" s="17" t="s">
        <v>87</v>
      </c>
    </row>
    <row r="183" s="2" customFormat="1">
      <c r="A183" s="38"/>
      <c r="B183" s="39"/>
      <c r="C183" s="40"/>
      <c r="D183" s="231" t="s">
        <v>150</v>
      </c>
      <c r="E183" s="40"/>
      <c r="F183" s="247" t="s">
        <v>233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150</v>
      </c>
      <c r="AU183" s="17" t="s">
        <v>87</v>
      </c>
    </row>
    <row r="184" s="12" customFormat="1" ht="22.8" customHeight="1">
      <c r="A184" s="12"/>
      <c r="B184" s="202"/>
      <c r="C184" s="203"/>
      <c r="D184" s="204" t="s">
        <v>76</v>
      </c>
      <c r="E184" s="216" t="s">
        <v>144</v>
      </c>
      <c r="F184" s="216" t="s">
        <v>234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SUM(P185:P195)</f>
        <v>0</v>
      </c>
      <c r="Q184" s="210"/>
      <c r="R184" s="211">
        <f>SUM(R185:R195)</f>
        <v>74.848069999999993</v>
      </c>
      <c r="S184" s="210"/>
      <c r="T184" s="212">
        <f>SUM(T185:T195)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85</v>
      </c>
      <c r="AT184" s="214" t="s">
        <v>76</v>
      </c>
      <c r="AU184" s="214" t="s">
        <v>85</v>
      </c>
      <c r="AY184" s="213" t="s">
        <v>128</v>
      </c>
      <c r="BK184" s="215">
        <f>SUM(BK185:BK195)</f>
        <v>0</v>
      </c>
    </row>
    <row r="185" s="2" customFormat="1" ht="24.15" customHeight="1">
      <c r="A185" s="38"/>
      <c r="B185" s="39"/>
      <c r="C185" s="218" t="s">
        <v>235</v>
      </c>
      <c r="D185" s="218" t="s">
        <v>130</v>
      </c>
      <c r="E185" s="219" t="s">
        <v>236</v>
      </c>
      <c r="F185" s="220" t="s">
        <v>237</v>
      </c>
      <c r="G185" s="221" t="s">
        <v>147</v>
      </c>
      <c r="H185" s="222">
        <v>52.469999999999999</v>
      </c>
      <c r="I185" s="223"/>
      <c r="J185" s="224">
        <f>ROUND(I185*H185,2)</f>
        <v>0</v>
      </c>
      <c r="K185" s="220" t="s">
        <v>134</v>
      </c>
      <c r="L185" s="44"/>
      <c r="M185" s="225" t="s">
        <v>1</v>
      </c>
      <c r="N185" s="226" t="s">
        <v>42</v>
      </c>
      <c r="O185" s="91"/>
      <c r="P185" s="227">
        <f>O185*H185</f>
        <v>0</v>
      </c>
      <c r="Q185" s="227">
        <v>2.004</v>
      </c>
      <c r="R185" s="227">
        <f>Q185*H185</f>
        <v>105.14988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135</v>
      </c>
      <c r="AT185" s="229" t="s">
        <v>130</v>
      </c>
      <c r="AU185" s="229" t="s">
        <v>87</v>
      </c>
      <c r="AY185" s="17" t="s">
        <v>128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85</v>
      </c>
      <c r="BK185" s="230">
        <f>ROUND(I185*H185,2)</f>
        <v>0</v>
      </c>
      <c r="BL185" s="17" t="s">
        <v>135</v>
      </c>
      <c r="BM185" s="229" t="s">
        <v>238</v>
      </c>
    </row>
    <row r="186" s="2" customFormat="1">
      <c r="A186" s="38"/>
      <c r="B186" s="39"/>
      <c r="C186" s="40"/>
      <c r="D186" s="231" t="s">
        <v>137</v>
      </c>
      <c r="E186" s="40"/>
      <c r="F186" s="232" t="s">
        <v>239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87</v>
      </c>
    </row>
    <row r="187" s="13" customFormat="1">
      <c r="A187" s="13"/>
      <c r="B187" s="236"/>
      <c r="C187" s="237"/>
      <c r="D187" s="231" t="s">
        <v>142</v>
      </c>
      <c r="E187" s="238" t="s">
        <v>1</v>
      </c>
      <c r="F187" s="239" t="s">
        <v>240</v>
      </c>
      <c r="G187" s="237"/>
      <c r="H187" s="240">
        <v>52.469999999999999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142</v>
      </c>
      <c r="AU187" s="246" t="s">
        <v>87</v>
      </c>
      <c r="AV187" s="13" t="s">
        <v>87</v>
      </c>
      <c r="AW187" s="13" t="s">
        <v>34</v>
      </c>
      <c r="AX187" s="13" t="s">
        <v>85</v>
      </c>
      <c r="AY187" s="246" t="s">
        <v>128</v>
      </c>
    </row>
    <row r="188" s="2" customFormat="1" ht="16.5" customHeight="1">
      <c r="A188" s="38"/>
      <c r="B188" s="39"/>
      <c r="C188" s="269" t="s">
        <v>241</v>
      </c>
      <c r="D188" s="269" t="s">
        <v>184</v>
      </c>
      <c r="E188" s="270" t="s">
        <v>242</v>
      </c>
      <c r="F188" s="271" t="s">
        <v>243</v>
      </c>
      <c r="G188" s="272" t="s">
        <v>147</v>
      </c>
      <c r="H188" s="273">
        <v>-39.353000000000002</v>
      </c>
      <c r="I188" s="274"/>
      <c r="J188" s="275">
        <f>ROUND(I188*H188,2)</f>
        <v>0</v>
      </c>
      <c r="K188" s="271" t="s">
        <v>1</v>
      </c>
      <c r="L188" s="276"/>
      <c r="M188" s="277" t="s">
        <v>1</v>
      </c>
      <c r="N188" s="278" t="s">
        <v>42</v>
      </c>
      <c r="O188" s="91"/>
      <c r="P188" s="227">
        <f>O188*H188</f>
        <v>0</v>
      </c>
      <c r="Q188" s="227">
        <v>0.77000000000000002</v>
      </c>
      <c r="R188" s="227">
        <f>Q188*H188</f>
        <v>-30.301810000000003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183</v>
      </c>
      <c r="AT188" s="229" t="s">
        <v>184</v>
      </c>
      <c r="AU188" s="229" t="s">
        <v>87</v>
      </c>
      <c r="AY188" s="17" t="s">
        <v>128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85</v>
      </c>
      <c r="BK188" s="230">
        <f>ROUND(I188*H188,2)</f>
        <v>0</v>
      </c>
      <c r="BL188" s="17" t="s">
        <v>135</v>
      </c>
      <c r="BM188" s="229" t="s">
        <v>244</v>
      </c>
    </row>
    <row r="189" s="2" customFormat="1">
      <c r="A189" s="38"/>
      <c r="B189" s="39"/>
      <c r="C189" s="40"/>
      <c r="D189" s="231" t="s">
        <v>137</v>
      </c>
      <c r="E189" s="40"/>
      <c r="F189" s="232" t="s">
        <v>243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87</v>
      </c>
    </row>
    <row r="190" s="2" customFormat="1">
      <c r="A190" s="38"/>
      <c r="B190" s="39"/>
      <c r="C190" s="40"/>
      <c r="D190" s="231" t="s">
        <v>150</v>
      </c>
      <c r="E190" s="40"/>
      <c r="F190" s="247" t="s">
        <v>245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87</v>
      </c>
    </row>
    <row r="191" s="13" customFormat="1">
      <c r="A191" s="13"/>
      <c r="B191" s="236"/>
      <c r="C191" s="237"/>
      <c r="D191" s="231" t="s">
        <v>142</v>
      </c>
      <c r="E191" s="238" t="s">
        <v>1</v>
      </c>
      <c r="F191" s="239" t="s">
        <v>246</v>
      </c>
      <c r="G191" s="237"/>
      <c r="H191" s="240">
        <v>-39.353000000000002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142</v>
      </c>
      <c r="AU191" s="246" t="s">
        <v>87</v>
      </c>
      <c r="AV191" s="13" t="s">
        <v>87</v>
      </c>
      <c r="AW191" s="13" t="s">
        <v>34</v>
      </c>
      <c r="AX191" s="13" t="s">
        <v>85</v>
      </c>
      <c r="AY191" s="246" t="s">
        <v>128</v>
      </c>
    </row>
    <row r="192" s="2" customFormat="1" ht="24.15" customHeight="1">
      <c r="A192" s="38"/>
      <c r="B192" s="39"/>
      <c r="C192" s="218" t="s">
        <v>247</v>
      </c>
      <c r="D192" s="218" t="s">
        <v>130</v>
      </c>
      <c r="E192" s="219" t="s">
        <v>248</v>
      </c>
      <c r="F192" s="220" t="s">
        <v>249</v>
      </c>
      <c r="G192" s="221" t="s">
        <v>147</v>
      </c>
      <c r="H192" s="222">
        <v>21.285</v>
      </c>
      <c r="I192" s="223"/>
      <c r="J192" s="224">
        <f>ROUND(I192*H192,2)</f>
        <v>0</v>
      </c>
      <c r="K192" s="220" t="s">
        <v>134</v>
      </c>
      <c r="L192" s="44"/>
      <c r="M192" s="225" t="s">
        <v>1</v>
      </c>
      <c r="N192" s="226" t="s">
        <v>42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135</v>
      </c>
      <c r="AT192" s="229" t="s">
        <v>130</v>
      </c>
      <c r="AU192" s="229" t="s">
        <v>87</v>
      </c>
      <c r="AY192" s="17" t="s">
        <v>128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135</v>
      </c>
      <c r="BM192" s="229" t="s">
        <v>250</v>
      </c>
    </row>
    <row r="193" s="2" customFormat="1">
      <c r="A193" s="38"/>
      <c r="B193" s="39"/>
      <c r="C193" s="40"/>
      <c r="D193" s="231" t="s">
        <v>137</v>
      </c>
      <c r="E193" s="40"/>
      <c r="F193" s="232" t="s">
        <v>251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87</v>
      </c>
    </row>
    <row r="194" s="2" customFormat="1">
      <c r="A194" s="38"/>
      <c r="B194" s="39"/>
      <c r="C194" s="40"/>
      <c r="D194" s="231" t="s">
        <v>150</v>
      </c>
      <c r="E194" s="40"/>
      <c r="F194" s="247" t="s">
        <v>252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150</v>
      </c>
      <c r="AU194" s="17" t="s">
        <v>87</v>
      </c>
    </row>
    <row r="195" s="13" customFormat="1">
      <c r="A195" s="13"/>
      <c r="B195" s="236"/>
      <c r="C195" s="237"/>
      <c r="D195" s="231" t="s">
        <v>142</v>
      </c>
      <c r="E195" s="238" t="s">
        <v>1</v>
      </c>
      <c r="F195" s="239" t="s">
        <v>253</v>
      </c>
      <c r="G195" s="237"/>
      <c r="H195" s="240">
        <v>21.285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142</v>
      </c>
      <c r="AU195" s="246" t="s">
        <v>87</v>
      </c>
      <c r="AV195" s="13" t="s">
        <v>87</v>
      </c>
      <c r="AW195" s="13" t="s">
        <v>34</v>
      </c>
      <c r="AX195" s="13" t="s">
        <v>85</v>
      </c>
      <c r="AY195" s="246" t="s">
        <v>128</v>
      </c>
    </row>
    <row r="196" s="12" customFormat="1" ht="22.8" customHeight="1">
      <c r="A196" s="12"/>
      <c r="B196" s="202"/>
      <c r="C196" s="203"/>
      <c r="D196" s="204" t="s">
        <v>76</v>
      </c>
      <c r="E196" s="216" t="s">
        <v>135</v>
      </c>
      <c r="F196" s="216" t="s">
        <v>254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SUM(P197:P200)</f>
        <v>0</v>
      </c>
      <c r="Q196" s="210"/>
      <c r="R196" s="211">
        <f>SUM(R197:R200)</f>
        <v>21.340800000000002</v>
      </c>
      <c r="S196" s="210"/>
      <c r="T196" s="212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85</v>
      </c>
      <c r="AT196" s="214" t="s">
        <v>76</v>
      </c>
      <c r="AU196" s="214" t="s">
        <v>85</v>
      </c>
      <c r="AY196" s="213" t="s">
        <v>128</v>
      </c>
      <c r="BK196" s="215">
        <f>SUM(BK197:BK200)</f>
        <v>0</v>
      </c>
    </row>
    <row r="197" s="2" customFormat="1" ht="24.15" customHeight="1">
      <c r="A197" s="38"/>
      <c r="B197" s="39"/>
      <c r="C197" s="218" t="s">
        <v>255</v>
      </c>
      <c r="D197" s="218" t="s">
        <v>130</v>
      </c>
      <c r="E197" s="219" t="s">
        <v>256</v>
      </c>
      <c r="F197" s="220" t="s">
        <v>257</v>
      </c>
      <c r="G197" s="221" t="s">
        <v>147</v>
      </c>
      <c r="H197" s="222">
        <v>10</v>
      </c>
      <c r="I197" s="223"/>
      <c r="J197" s="224">
        <f>ROUND(I197*H197,2)</f>
        <v>0</v>
      </c>
      <c r="K197" s="220" t="s">
        <v>134</v>
      </c>
      <c r="L197" s="44"/>
      <c r="M197" s="225" t="s">
        <v>1</v>
      </c>
      <c r="N197" s="226" t="s">
        <v>42</v>
      </c>
      <c r="O197" s="91"/>
      <c r="P197" s="227">
        <f>O197*H197</f>
        <v>0</v>
      </c>
      <c r="Q197" s="227">
        <v>2.13408</v>
      </c>
      <c r="R197" s="227">
        <f>Q197*H197</f>
        <v>21.340800000000002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135</v>
      </c>
      <c r="AT197" s="229" t="s">
        <v>130</v>
      </c>
      <c r="AU197" s="229" t="s">
        <v>87</v>
      </c>
      <c r="AY197" s="17" t="s">
        <v>128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85</v>
      </c>
      <c r="BK197" s="230">
        <f>ROUND(I197*H197,2)</f>
        <v>0</v>
      </c>
      <c r="BL197" s="17" t="s">
        <v>135</v>
      </c>
      <c r="BM197" s="229" t="s">
        <v>258</v>
      </c>
    </row>
    <row r="198" s="2" customFormat="1">
      <c r="A198" s="38"/>
      <c r="B198" s="39"/>
      <c r="C198" s="40"/>
      <c r="D198" s="231" t="s">
        <v>137</v>
      </c>
      <c r="E198" s="40"/>
      <c r="F198" s="232" t="s">
        <v>259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137</v>
      </c>
      <c r="AU198" s="17" t="s">
        <v>87</v>
      </c>
    </row>
    <row r="199" s="2" customFormat="1">
      <c r="A199" s="38"/>
      <c r="B199" s="39"/>
      <c r="C199" s="40"/>
      <c r="D199" s="231" t="s">
        <v>150</v>
      </c>
      <c r="E199" s="40"/>
      <c r="F199" s="247" t="s">
        <v>260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87</v>
      </c>
    </row>
    <row r="200" s="13" customFormat="1">
      <c r="A200" s="13"/>
      <c r="B200" s="236"/>
      <c r="C200" s="237"/>
      <c r="D200" s="231" t="s">
        <v>142</v>
      </c>
      <c r="E200" s="238" t="s">
        <v>1</v>
      </c>
      <c r="F200" s="239" t="s">
        <v>195</v>
      </c>
      <c r="G200" s="237"/>
      <c r="H200" s="240">
        <v>10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142</v>
      </c>
      <c r="AU200" s="246" t="s">
        <v>87</v>
      </c>
      <c r="AV200" s="13" t="s">
        <v>87</v>
      </c>
      <c r="AW200" s="13" t="s">
        <v>34</v>
      </c>
      <c r="AX200" s="13" t="s">
        <v>85</v>
      </c>
      <c r="AY200" s="246" t="s">
        <v>128</v>
      </c>
    </row>
    <row r="201" s="12" customFormat="1" ht="22.8" customHeight="1">
      <c r="A201" s="12"/>
      <c r="B201" s="202"/>
      <c r="C201" s="203"/>
      <c r="D201" s="204" t="s">
        <v>76</v>
      </c>
      <c r="E201" s="216" t="s">
        <v>190</v>
      </c>
      <c r="F201" s="216" t="s">
        <v>261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SUM(P202:P213)</f>
        <v>0</v>
      </c>
      <c r="Q201" s="210"/>
      <c r="R201" s="211">
        <f>SUM(R202:R213)</f>
        <v>20.989229999999999</v>
      </c>
      <c r="S201" s="210"/>
      <c r="T201" s="212">
        <f>SUM(T202:T213)</f>
        <v>141.66900000000001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85</v>
      </c>
      <c r="AT201" s="214" t="s">
        <v>76</v>
      </c>
      <c r="AU201" s="214" t="s">
        <v>85</v>
      </c>
      <c r="AY201" s="213" t="s">
        <v>128</v>
      </c>
      <c r="BK201" s="215">
        <f>SUM(BK202:BK213)</f>
        <v>0</v>
      </c>
    </row>
    <row r="202" s="2" customFormat="1" ht="24.15" customHeight="1">
      <c r="A202" s="38"/>
      <c r="B202" s="39"/>
      <c r="C202" s="218" t="s">
        <v>7</v>
      </c>
      <c r="D202" s="218" t="s">
        <v>130</v>
      </c>
      <c r="E202" s="219" t="s">
        <v>262</v>
      </c>
      <c r="F202" s="220" t="s">
        <v>263</v>
      </c>
      <c r="G202" s="221" t="s">
        <v>147</v>
      </c>
      <c r="H202" s="222">
        <v>52.469999999999999</v>
      </c>
      <c r="I202" s="223"/>
      <c r="J202" s="224">
        <f>ROUND(I202*H202,2)</f>
        <v>0</v>
      </c>
      <c r="K202" s="220" t="s">
        <v>134</v>
      </c>
      <c r="L202" s="44"/>
      <c r="M202" s="225" t="s">
        <v>1</v>
      </c>
      <c r="N202" s="226" t="s">
        <v>42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2.7000000000000002</v>
      </c>
      <c r="T202" s="228">
        <f>S202*H202</f>
        <v>141.66900000000001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135</v>
      </c>
      <c r="AT202" s="229" t="s">
        <v>130</v>
      </c>
      <c r="AU202" s="229" t="s">
        <v>87</v>
      </c>
      <c r="AY202" s="17" t="s">
        <v>128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135</v>
      </c>
      <c r="BM202" s="229" t="s">
        <v>264</v>
      </c>
    </row>
    <row r="203" s="2" customFormat="1">
      <c r="A203" s="38"/>
      <c r="B203" s="39"/>
      <c r="C203" s="40"/>
      <c r="D203" s="231" t="s">
        <v>137</v>
      </c>
      <c r="E203" s="40"/>
      <c r="F203" s="232" t="s">
        <v>265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137</v>
      </c>
      <c r="AU203" s="17" t="s">
        <v>87</v>
      </c>
    </row>
    <row r="204" s="13" customFormat="1">
      <c r="A204" s="13"/>
      <c r="B204" s="236"/>
      <c r="C204" s="237"/>
      <c r="D204" s="231" t="s">
        <v>142</v>
      </c>
      <c r="E204" s="238" t="s">
        <v>1</v>
      </c>
      <c r="F204" s="239" t="s">
        <v>240</v>
      </c>
      <c r="G204" s="237"/>
      <c r="H204" s="240">
        <v>52.469999999999999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142</v>
      </c>
      <c r="AU204" s="246" t="s">
        <v>87</v>
      </c>
      <c r="AV204" s="13" t="s">
        <v>87</v>
      </c>
      <c r="AW204" s="13" t="s">
        <v>34</v>
      </c>
      <c r="AX204" s="13" t="s">
        <v>85</v>
      </c>
      <c r="AY204" s="246" t="s">
        <v>128</v>
      </c>
    </row>
    <row r="205" s="2" customFormat="1" ht="24.15" customHeight="1">
      <c r="A205" s="38"/>
      <c r="B205" s="39"/>
      <c r="C205" s="218" t="s">
        <v>266</v>
      </c>
      <c r="D205" s="218" t="s">
        <v>130</v>
      </c>
      <c r="E205" s="219" t="s">
        <v>267</v>
      </c>
      <c r="F205" s="220" t="s">
        <v>268</v>
      </c>
      <c r="G205" s="221" t="s">
        <v>147</v>
      </c>
      <c r="H205" s="222">
        <v>52.469999999999999</v>
      </c>
      <c r="I205" s="223"/>
      <c r="J205" s="224">
        <f>ROUND(I205*H205,2)</f>
        <v>0</v>
      </c>
      <c r="K205" s="220" t="s">
        <v>134</v>
      </c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0.40000000000000002</v>
      </c>
      <c r="R205" s="227">
        <f>Q205*H205</f>
        <v>20.988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135</v>
      </c>
      <c r="AT205" s="229" t="s">
        <v>130</v>
      </c>
      <c r="AU205" s="229" t="s">
        <v>87</v>
      </c>
      <c r="AY205" s="17" t="s">
        <v>128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135</v>
      </c>
      <c r="BM205" s="229" t="s">
        <v>269</v>
      </c>
    </row>
    <row r="206" s="2" customFormat="1">
      <c r="A206" s="38"/>
      <c r="B206" s="39"/>
      <c r="C206" s="40"/>
      <c r="D206" s="231" t="s">
        <v>137</v>
      </c>
      <c r="E206" s="40"/>
      <c r="F206" s="232" t="s">
        <v>270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137</v>
      </c>
      <c r="AU206" s="17" t="s">
        <v>87</v>
      </c>
    </row>
    <row r="207" s="13" customFormat="1">
      <c r="A207" s="13"/>
      <c r="B207" s="236"/>
      <c r="C207" s="237"/>
      <c r="D207" s="231" t="s">
        <v>142</v>
      </c>
      <c r="E207" s="238" t="s">
        <v>1</v>
      </c>
      <c r="F207" s="239" t="s">
        <v>240</v>
      </c>
      <c r="G207" s="237"/>
      <c r="H207" s="240">
        <v>52.469999999999999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142</v>
      </c>
      <c r="AU207" s="246" t="s">
        <v>87</v>
      </c>
      <c r="AV207" s="13" t="s">
        <v>87</v>
      </c>
      <c r="AW207" s="13" t="s">
        <v>34</v>
      </c>
      <c r="AX207" s="13" t="s">
        <v>85</v>
      </c>
      <c r="AY207" s="246" t="s">
        <v>128</v>
      </c>
    </row>
    <row r="208" s="2" customFormat="1" ht="24.15" customHeight="1">
      <c r="A208" s="38"/>
      <c r="B208" s="39"/>
      <c r="C208" s="218" t="s">
        <v>271</v>
      </c>
      <c r="D208" s="218" t="s">
        <v>130</v>
      </c>
      <c r="E208" s="219" t="s">
        <v>272</v>
      </c>
      <c r="F208" s="220" t="s">
        <v>273</v>
      </c>
      <c r="G208" s="221" t="s">
        <v>147</v>
      </c>
      <c r="H208" s="222">
        <v>52.469999999999999</v>
      </c>
      <c r="I208" s="223"/>
      <c r="J208" s="224">
        <f>ROUND(I208*H208,2)</f>
        <v>0</v>
      </c>
      <c r="K208" s="220" t="s">
        <v>134</v>
      </c>
      <c r="L208" s="44"/>
      <c r="M208" s="225" t="s">
        <v>1</v>
      </c>
      <c r="N208" s="226" t="s">
        <v>42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135</v>
      </c>
      <c r="AT208" s="229" t="s">
        <v>130</v>
      </c>
      <c r="AU208" s="229" t="s">
        <v>87</v>
      </c>
      <c r="AY208" s="17" t="s">
        <v>128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135</v>
      </c>
      <c r="BM208" s="229" t="s">
        <v>274</v>
      </c>
    </row>
    <row r="209" s="2" customFormat="1">
      <c r="A209" s="38"/>
      <c r="B209" s="39"/>
      <c r="C209" s="40"/>
      <c r="D209" s="231" t="s">
        <v>137</v>
      </c>
      <c r="E209" s="40"/>
      <c r="F209" s="232" t="s">
        <v>275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87</v>
      </c>
    </row>
    <row r="210" s="13" customFormat="1">
      <c r="A210" s="13"/>
      <c r="B210" s="236"/>
      <c r="C210" s="237"/>
      <c r="D210" s="231" t="s">
        <v>142</v>
      </c>
      <c r="E210" s="238" t="s">
        <v>1</v>
      </c>
      <c r="F210" s="239" t="s">
        <v>240</v>
      </c>
      <c r="G210" s="237"/>
      <c r="H210" s="240">
        <v>52.469999999999999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142</v>
      </c>
      <c r="AU210" s="246" t="s">
        <v>87</v>
      </c>
      <c r="AV210" s="13" t="s">
        <v>87</v>
      </c>
      <c r="AW210" s="13" t="s">
        <v>34</v>
      </c>
      <c r="AX210" s="13" t="s">
        <v>85</v>
      </c>
      <c r="AY210" s="246" t="s">
        <v>128</v>
      </c>
    </row>
    <row r="211" s="2" customFormat="1" ht="16.5" customHeight="1">
      <c r="A211" s="38"/>
      <c r="B211" s="39"/>
      <c r="C211" s="218" t="s">
        <v>276</v>
      </c>
      <c r="D211" s="218" t="s">
        <v>130</v>
      </c>
      <c r="E211" s="219" t="s">
        <v>277</v>
      </c>
      <c r="F211" s="220" t="s">
        <v>278</v>
      </c>
      <c r="G211" s="221" t="s">
        <v>279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42</v>
      </c>
      <c r="O211" s="91"/>
      <c r="P211" s="227">
        <f>O211*H211</f>
        <v>0</v>
      </c>
      <c r="Q211" s="227">
        <v>0.00123</v>
      </c>
      <c r="R211" s="227">
        <f>Q211*H211</f>
        <v>0.00123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135</v>
      </c>
      <c r="AT211" s="229" t="s">
        <v>130</v>
      </c>
      <c r="AU211" s="229" t="s">
        <v>87</v>
      </c>
      <c r="AY211" s="17" t="s">
        <v>128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135</v>
      </c>
      <c r="BM211" s="229" t="s">
        <v>280</v>
      </c>
    </row>
    <row r="212" s="2" customFormat="1">
      <c r="A212" s="38"/>
      <c r="B212" s="39"/>
      <c r="C212" s="40"/>
      <c r="D212" s="231" t="s">
        <v>137</v>
      </c>
      <c r="E212" s="40"/>
      <c r="F212" s="232" t="s">
        <v>278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137</v>
      </c>
      <c r="AU212" s="17" t="s">
        <v>87</v>
      </c>
    </row>
    <row r="213" s="2" customFormat="1">
      <c r="A213" s="38"/>
      <c r="B213" s="39"/>
      <c r="C213" s="40"/>
      <c r="D213" s="231" t="s">
        <v>150</v>
      </c>
      <c r="E213" s="40"/>
      <c r="F213" s="247" t="s">
        <v>281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150</v>
      </c>
      <c r="AU213" s="17" t="s">
        <v>87</v>
      </c>
    </row>
    <row r="214" s="12" customFormat="1" ht="22.8" customHeight="1">
      <c r="A214" s="12"/>
      <c r="B214" s="202"/>
      <c r="C214" s="203"/>
      <c r="D214" s="204" t="s">
        <v>76</v>
      </c>
      <c r="E214" s="216" t="s">
        <v>282</v>
      </c>
      <c r="F214" s="216" t="s">
        <v>283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SUM(P215:P217)</f>
        <v>0</v>
      </c>
      <c r="Q214" s="210"/>
      <c r="R214" s="211">
        <f>SUM(R215:R217)</f>
        <v>0</v>
      </c>
      <c r="S214" s="210"/>
      <c r="T214" s="212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85</v>
      </c>
      <c r="AT214" s="214" t="s">
        <v>76</v>
      </c>
      <c r="AU214" s="214" t="s">
        <v>85</v>
      </c>
      <c r="AY214" s="213" t="s">
        <v>128</v>
      </c>
      <c r="BK214" s="215">
        <f>SUM(BK215:BK217)</f>
        <v>0</v>
      </c>
    </row>
    <row r="215" s="2" customFormat="1" ht="24.15" customHeight="1">
      <c r="A215" s="38"/>
      <c r="B215" s="39"/>
      <c r="C215" s="218" t="s">
        <v>284</v>
      </c>
      <c r="D215" s="218" t="s">
        <v>130</v>
      </c>
      <c r="E215" s="219" t="s">
        <v>285</v>
      </c>
      <c r="F215" s="220" t="s">
        <v>286</v>
      </c>
      <c r="G215" s="221" t="s">
        <v>187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135</v>
      </c>
      <c r="AT215" s="229" t="s">
        <v>130</v>
      </c>
      <c r="AU215" s="229" t="s">
        <v>87</v>
      </c>
      <c r="AY215" s="17" t="s">
        <v>128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135</v>
      </c>
      <c r="BM215" s="229" t="s">
        <v>287</v>
      </c>
    </row>
    <row r="216" s="2" customFormat="1">
      <c r="A216" s="38"/>
      <c r="B216" s="39"/>
      <c r="C216" s="40"/>
      <c r="D216" s="231" t="s">
        <v>137</v>
      </c>
      <c r="E216" s="40"/>
      <c r="F216" s="232" t="s">
        <v>286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87</v>
      </c>
    </row>
    <row r="217" s="2" customFormat="1">
      <c r="A217" s="38"/>
      <c r="B217" s="39"/>
      <c r="C217" s="40"/>
      <c r="D217" s="231" t="s">
        <v>150</v>
      </c>
      <c r="E217" s="40"/>
      <c r="F217" s="247" t="s">
        <v>288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150</v>
      </c>
      <c r="AU217" s="17" t="s">
        <v>87</v>
      </c>
    </row>
    <row r="218" s="12" customFormat="1" ht="22.8" customHeight="1">
      <c r="A218" s="12"/>
      <c r="B218" s="202"/>
      <c r="C218" s="203"/>
      <c r="D218" s="204" t="s">
        <v>76</v>
      </c>
      <c r="E218" s="216" t="s">
        <v>289</v>
      </c>
      <c r="F218" s="216" t="s">
        <v>290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85</v>
      </c>
      <c r="AT218" s="214" t="s">
        <v>76</v>
      </c>
      <c r="AU218" s="214" t="s">
        <v>85</v>
      </c>
      <c r="AY218" s="213" t="s">
        <v>128</v>
      </c>
      <c r="BK218" s="215">
        <f>SUM(BK219:BK220)</f>
        <v>0</v>
      </c>
    </row>
    <row r="219" s="2" customFormat="1" ht="16.5" customHeight="1">
      <c r="A219" s="38"/>
      <c r="B219" s="39"/>
      <c r="C219" s="218" t="s">
        <v>291</v>
      </c>
      <c r="D219" s="218" t="s">
        <v>130</v>
      </c>
      <c r="E219" s="219" t="s">
        <v>292</v>
      </c>
      <c r="F219" s="220" t="s">
        <v>293</v>
      </c>
      <c r="G219" s="221" t="s">
        <v>187</v>
      </c>
      <c r="H219" s="222">
        <v>205.553</v>
      </c>
      <c r="I219" s="223"/>
      <c r="J219" s="224">
        <f>ROUND(I219*H219,2)</f>
        <v>0</v>
      </c>
      <c r="K219" s="220" t="s">
        <v>134</v>
      </c>
      <c r="L219" s="44"/>
      <c r="M219" s="225" t="s">
        <v>1</v>
      </c>
      <c r="N219" s="226" t="s">
        <v>42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135</v>
      </c>
      <c r="AT219" s="229" t="s">
        <v>130</v>
      </c>
      <c r="AU219" s="229" t="s">
        <v>87</v>
      </c>
      <c r="AY219" s="17" t="s">
        <v>128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85</v>
      </c>
      <c r="BK219" s="230">
        <f>ROUND(I219*H219,2)</f>
        <v>0</v>
      </c>
      <c r="BL219" s="17" t="s">
        <v>135</v>
      </c>
      <c r="BM219" s="229" t="s">
        <v>294</v>
      </c>
    </row>
    <row r="220" s="2" customFormat="1">
      <c r="A220" s="38"/>
      <c r="B220" s="39"/>
      <c r="C220" s="40"/>
      <c r="D220" s="231" t="s">
        <v>137</v>
      </c>
      <c r="E220" s="40"/>
      <c r="F220" s="232" t="s">
        <v>295</v>
      </c>
      <c r="G220" s="40"/>
      <c r="H220" s="40"/>
      <c r="I220" s="233"/>
      <c r="J220" s="40"/>
      <c r="K220" s="40"/>
      <c r="L220" s="44"/>
      <c r="M220" s="279"/>
      <c r="N220" s="280"/>
      <c r="O220" s="281"/>
      <c r="P220" s="281"/>
      <c r="Q220" s="281"/>
      <c r="R220" s="281"/>
      <c r="S220" s="281"/>
      <c r="T220" s="28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137</v>
      </c>
      <c r="AU220" s="17" t="s">
        <v>87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3U7/8wQoehiyAirEiH3dihTOthBI2IKwbo1XOiuhIC4JSrNvpyfNv7IIV9W6wGLUe8xyHh2p5SBEiaXa0m5+Ug==" hashValue="JJC4C8senhAmZxScSEBcPq0WbkwPYSIbuj7f9xsAR5i1zcP0YZm6fQvM8J6wqNsHBw2zq7Olm6Eky3+bZ2EcFg==" algorithmName="SHA-512" password="CC35"/>
  <autoFilter ref="C122:K22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Bílá Nisa, Janov n.N., oprava koryta, ř.km 6,140 – 6,510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100</v>
      </c>
      <c r="G12" s="38"/>
      <c r="H12" s="38"/>
      <c r="I12" s="140" t="s">
        <v>22</v>
      </c>
      <c r="J12" s="144" t="str">
        <f>'Rekapitulace stavby'!AN8</f>
        <v>15. 11. 2022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ROUND((SUM(BE124:BE302)),  2)</f>
        <v>0</v>
      </c>
      <c r="G33" s="38"/>
      <c r="H33" s="38"/>
      <c r="I33" s="155">
        <v>0.20999999999999999</v>
      </c>
      <c r="J33" s="154">
        <f>ROUND(((SUM(BE124:BE302))*I33),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ROUND((SUM(BF124:BF302)),  2)</f>
        <v>0</v>
      </c>
      <c r="G34" s="38"/>
      <c r="H34" s="38"/>
      <c r="I34" s="155">
        <v>0.14999999999999999</v>
      </c>
      <c r="J34" s="154">
        <f>ROUND(((SUM(BF124:BF302))*I34),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ROUND((SUM(BG124:BG302)),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ROUND((SUM(BH124:BH302)),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ROUND((SUM(BI124:BI302)),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Bílá Nisa, Janov n.N., oprava koryta, ř.km 6,140 – 6,510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Oprava PB a LB zdi, ř. km 6,404 – 6,415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Labe, státní podnik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J197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297</v>
      </c>
      <c r="E101" s="188"/>
      <c r="F101" s="188"/>
      <c r="G101" s="188"/>
      <c r="H101" s="188"/>
      <c r="I101" s="188"/>
      <c r="J101" s="189">
        <f>J254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J262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J286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J293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Bílá Nisa, Janov n.N., oprava koryta, ř.km 6,140 – 6,510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02 - Oprava PB a LB zdi, ř. km 6,404 – 6,415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15. 11. 2022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Labe, státní podnik</v>
      </c>
      <c r="G120" s="40"/>
      <c r="H120" s="40"/>
      <c r="I120" s="32" t="s">
        <v>31</v>
      </c>
      <c r="J120" s="36" t="str">
        <f>E21</f>
        <v>Ing. Tomáš Pecival, Ph.D.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Tomáš Pecival, Ph.D.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114</v>
      </c>
      <c r="D123" s="194" t="s">
        <v>62</v>
      </c>
      <c r="E123" s="194" t="s">
        <v>58</v>
      </c>
      <c r="F123" s="194" t="s">
        <v>59</v>
      </c>
      <c r="G123" s="194" t="s">
        <v>115</v>
      </c>
      <c r="H123" s="194" t="s">
        <v>116</v>
      </c>
      <c r="I123" s="194" t="s">
        <v>117</v>
      </c>
      <c r="J123" s="194" t="s">
        <v>103</v>
      </c>
      <c r="K123" s="195" t="s">
        <v>118</v>
      </c>
      <c r="L123" s="196"/>
      <c r="M123" s="100" t="s">
        <v>1</v>
      </c>
      <c r="N123" s="101" t="s">
        <v>41</v>
      </c>
      <c r="O123" s="101" t="s">
        <v>119</v>
      </c>
      <c r="P123" s="101" t="s">
        <v>120</v>
      </c>
      <c r="Q123" s="101" t="s">
        <v>121</v>
      </c>
      <c r="R123" s="101" t="s">
        <v>122</v>
      </c>
      <c r="S123" s="101" t="s">
        <v>123</v>
      </c>
      <c r="T123" s="102" t="s">
        <v>124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125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66.417812359999999</v>
      </c>
      <c r="S124" s="104"/>
      <c r="T124" s="200">
        <f>T125</f>
        <v>34.511600000000001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105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76</v>
      </c>
      <c r="E125" s="205" t="s">
        <v>126</v>
      </c>
      <c r="F125" s="205" t="s">
        <v>127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P126+P197+P235+P254+P262+P286+P293</f>
        <v>0</v>
      </c>
      <c r="Q125" s="210"/>
      <c r="R125" s="211">
        <f>R126+R197+R235+R254+R262+R286+R293</f>
        <v>66.417812359999999</v>
      </c>
      <c r="S125" s="210"/>
      <c r="T125" s="212">
        <f>T126+T197+T235+T254+T262+T286+T293</f>
        <v>34.511600000000001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77</v>
      </c>
      <c r="AY125" s="213" t="s">
        <v>128</v>
      </c>
      <c r="BK125" s="215">
        <f>BK126+BK197+BK235+BK254+BK262+BK286+BK293</f>
        <v>0</v>
      </c>
    </row>
    <row r="126" s="12" customFormat="1" ht="22.8" customHeight="1">
      <c r="A126" s="12"/>
      <c r="B126" s="202"/>
      <c r="C126" s="203"/>
      <c r="D126" s="204" t="s">
        <v>76</v>
      </c>
      <c r="E126" s="216" t="s">
        <v>85</v>
      </c>
      <c r="F126" s="216" t="s">
        <v>129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SUM(P127:P196)</f>
        <v>0</v>
      </c>
      <c r="Q126" s="210"/>
      <c r="R126" s="211">
        <f>SUM(R127:R196)</f>
        <v>14.805189</v>
      </c>
      <c r="S126" s="210"/>
      <c r="T126" s="212">
        <f>SUM(T127:T196)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76</v>
      </c>
      <c r="AU126" s="214" t="s">
        <v>85</v>
      </c>
      <c r="AY126" s="213" t="s">
        <v>128</v>
      </c>
      <c r="BK126" s="215">
        <f>SUM(BK127:BK196)</f>
        <v>0</v>
      </c>
    </row>
    <row r="127" s="2" customFormat="1" ht="37.8" customHeight="1">
      <c r="A127" s="38"/>
      <c r="B127" s="39"/>
      <c r="C127" s="218" t="s">
        <v>85</v>
      </c>
      <c r="D127" s="218" t="s">
        <v>130</v>
      </c>
      <c r="E127" s="219" t="s">
        <v>131</v>
      </c>
      <c r="F127" s="220" t="s">
        <v>132</v>
      </c>
      <c r="G127" s="221" t="s">
        <v>133</v>
      </c>
      <c r="H127" s="222">
        <v>25</v>
      </c>
      <c r="I127" s="223"/>
      <c r="J127" s="224">
        <f>ROUND(I127*H127,2)</f>
        <v>0</v>
      </c>
      <c r="K127" s="220" t="s">
        <v>134</v>
      </c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135</v>
      </c>
      <c r="AT127" s="229" t="s">
        <v>130</v>
      </c>
      <c r="AU127" s="229" t="s">
        <v>87</v>
      </c>
      <c r="AY127" s="17" t="s">
        <v>128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135</v>
      </c>
      <c r="BM127" s="229" t="s">
        <v>298</v>
      </c>
    </row>
    <row r="128" s="2" customFormat="1">
      <c r="A128" s="38"/>
      <c r="B128" s="39"/>
      <c r="C128" s="40"/>
      <c r="D128" s="231" t="s">
        <v>137</v>
      </c>
      <c r="E128" s="40"/>
      <c r="F128" s="232" t="s">
        <v>138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87</v>
      </c>
    </row>
    <row r="129" s="2" customFormat="1" ht="24.15" customHeight="1">
      <c r="A129" s="38"/>
      <c r="B129" s="39"/>
      <c r="C129" s="218" t="s">
        <v>87</v>
      </c>
      <c r="D129" s="218" t="s">
        <v>130</v>
      </c>
      <c r="E129" s="219" t="s">
        <v>299</v>
      </c>
      <c r="F129" s="220" t="s">
        <v>140</v>
      </c>
      <c r="G129" s="221" t="s">
        <v>133</v>
      </c>
      <c r="H129" s="222">
        <v>31.725000000000001</v>
      </c>
      <c r="I129" s="223"/>
      <c r="J129" s="224">
        <f>ROUND(I129*H129,2)</f>
        <v>0</v>
      </c>
      <c r="K129" s="220" t="s">
        <v>300</v>
      </c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135</v>
      </c>
      <c r="AT129" s="229" t="s">
        <v>130</v>
      </c>
      <c r="AU129" s="229" t="s">
        <v>87</v>
      </c>
      <c r="AY129" s="17" t="s">
        <v>128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135</v>
      </c>
      <c r="BM129" s="229" t="s">
        <v>301</v>
      </c>
    </row>
    <row r="130" s="2" customFormat="1">
      <c r="A130" s="38"/>
      <c r="B130" s="39"/>
      <c r="C130" s="40"/>
      <c r="D130" s="231" t="s">
        <v>137</v>
      </c>
      <c r="E130" s="40"/>
      <c r="F130" s="232" t="s">
        <v>140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87</v>
      </c>
    </row>
    <row r="131" s="13" customFormat="1">
      <c r="A131" s="13"/>
      <c r="B131" s="236"/>
      <c r="C131" s="237"/>
      <c r="D131" s="231" t="s">
        <v>142</v>
      </c>
      <c r="E131" s="238" t="s">
        <v>1</v>
      </c>
      <c r="F131" s="239" t="s">
        <v>302</v>
      </c>
      <c r="G131" s="237"/>
      <c r="H131" s="240">
        <v>31.725000000000001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142</v>
      </c>
      <c r="AU131" s="246" t="s">
        <v>87</v>
      </c>
      <c r="AV131" s="13" t="s">
        <v>87</v>
      </c>
      <c r="AW131" s="13" t="s">
        <v>34</v>
      </c>
      <c r="AX131" s="13" t="s">
        <v>85</v>
      </c>
      <c r="AY131" s="246" t="s">
        <v>128</v>
      </c>
    </row>
    <row r="132" s="2" customFormat="1" ht="33" customHeight="1">
      <c r="A132" s="38"/>
      <c r="B132" s="39"/>
      <c r="C132" s="218" t="s">
        <v>144</v>
      </c>
      <c r="D132" s="218" t="s">
        <v>130</v>
      </c>
      <c r="E132" s="219" t="s">
        <v>145</v>
      </c>
      <c r="F132" s="220" t="s">
        <v>146</v>
      </c>
      <c r="G132" s="221" t="s">
        <v>147</v>
      </c>
      <c r="H132" s="222">
        <v>42.262</v>
      </c>
      <c r="I132" s="223"/>
      <c r="J132" s="224">
        <f>ROUND(I132*H132,2)</f>
        <v>0</v>
      </c>
      <c r="K132" s="220" t="s">
        <v>134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135</v>
      </c>
      <c r="AT132" s="229" t="s">
        <v>130</v>
      </c>
      <c r="AU132" s="229" t="s">
        <v>87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135</v>
      </c>
      <c r="BM132" s="229" t="s">
        <v>303</v>
      </c>
    </row>
    <row r="133" s="2" customFormat="1">
      <c r="A133" s="38"/>
      <c r="B133" s="39"/>
      <c r="C133" s="40"/>
      <c r="D133" s="231" t="s">
        <v>137</v>
      </c>
      <c r="E133" s="40"/>
      <c r="F133" s="232" t="s">
        <v>149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87</v>
      </c>
    </row>
    <row r="134" s="2" customFormat="1">
      <c r="A134" s="38"/>
      <c r="B134" s="39"/>
      <c r="C134" s="40"/>
      <c r="D134" s="231" t="s">
        <v>150</v>
      </c>
      <c r="E134" s="40"/>
      <c r="F134" s="247" t="s">
        <v>151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150</v>
      </c>
      <c r="AU134" s="17" t="s">
        <v>87</v>
      </c>
    </row>
    <row r="135" s="14" customFormat="1">
      <c r="A135" s="14"/>
      <c r="B135" s="248"/>
      <c r="C135" s="249"/>
      <c r="D135" s="231" t="s">
        <v>142</v>
      </c>
      <c r="E135" s="250" t="s">
        <v>1</v>
      </c>
      <c r="F135" s="251" t="s">
        <v>152</v>
      </c>
      <c r="G135" s="249"/>
      <c r="H135" s="250" t="s">
        <v>1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142</v>
      </c>
      <c r="AU135" s="257" t="s">
        <v>87</v>
      </c>
      <c r="AV135" s="14" t="s">
        <v>85</v>
      </c>
      <c r="AW135" s="14" t="s">
        <v>34</v>
      </c>
      <c r="AX135" s="14" t="s">
        <v>77</v>
      </c>
      <c r="AY135" s="257" t="s">
        <v>128</v>
      </c>
    </row>
    <row r="136" s="13" customFormat="1">
      <c r="A136" s="13"/>
      <c r="B136" s="236"/>
      <c r="C136" s="237"/>
      <c r="D136" s="231" t="s">
        <v>142</v>
      </c>
      <c r="E136" s="238" t="s">
        <v>1</v>
      </c>
      <c r="F136" s="239" t="s">
        <v>304</v>
      </c>
      <c r="G136" s="237"/>
      <c r="H136" s="240">
        <v>27.262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142</v>
      </c>
      <c r="AU136" s="246" t="s">
        <v>87</v>
      </c>
      <c r="AV136" s="13" t="s">
        <v>87</v>
      </c>
      <c r="AW136" s="13" t="s">
        <v>34</v>
      </c>
      <c r="AX136" s="13" t="s">
        <v>77</v>
      </c>
      <c r="AY136" s="246" t="s">
        <v>128</v>
      </c>
    </row>
    <row r="137" s="14" customFormat="1">
      <c r="A137" s="14"/>
      <c r="B137" s="248"/>
      <c r="C137" s="249"/>
      <c r="D137" s="231" t="s">
        <v>142</v>
      </c>
      <c r="E137" s="250" t="s">
        <v>1</v>
      </c>
      <c r="F137" s="251" t="s">
        <v>305</v>
      </c>
      <c r="G137" s="249"/>
      <c r="H137" s="250" t="s">
        <v>1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142</v>
      </c>
      <c r="AU137" s="257" t="s">
        <v>87</v>
      </c>
      <c r="AV137" s="14" t="s">
        <v>85</v>
      </c>
      <c r="AW137" s="14" t="s">
        <v>34</v>
      </c>
      <c r="AX137" s="14" t="s">
        <v>77</v>
      </c>
      <c r="AY137" s="257" t="s">
        <v>128</v>
      </c>
    </row>
    <row r="138" s="13" customFormat="1">
      <c r="A138" s="13"/>
      <c r="B138" s="236"/>
      <c r="C138" s="237"/>
      <c r="D138" s="231" t="s">
        <v>142</v>
      </c>
      <c r="E138" s="238" t="s">
        <v>1</v>
      </c>
      <c r="F138" s="239" t="s">
        <v>8</v>
      </c>
      <c r="G138" s="237"/>
      <c r="H138" s="240">
        <v>15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142</v>
      </c>
      <c r="AU138" s="246" t="s">
        <v>87</v>
      </c>
      <c r="AV138" s="13" t="s">
        <v>87</v>
      </c>
      <c r="AW138" s="13" t="s">
        <v>34</v>
      </c>
      <c r="AX138" s="13" t="s">
        <v>77</v>
      </c>
      <c r="AY138" s="246" t="s">
        <v>128</v>
      </c>
    </row>
    <row r="139" s="15" customFormat="1">
      <c r="A139" s="15"/>
      <c r="B139" s="258"/>
      <c r="C139" s="259"/>
      <c r="D139" s="231" t="s">
        <v>142</v>
      </c>
      <c r="E139" s="260" t="s">
        <v>1</v>
      </c>
      <c r="F139" s="261" t="s">
        <v>154</v>
      </c>
      <c r="G139" s="259"/>
      <c r="H139" s="262">
        <v>42.262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142</v>
      </c>
      <c r="AU139" s="268" t="s">
        <v>87</v>
      </c>
      <c r="AV139" s="15" t="s">
        <v>135</v>
      </c>
      <c r="AW139" s="15" t="s">
        <v>34</v>
      </c>
      <c r="AX139" s="15" t="s">
        <v>85</v>
      </c>
      <c r="AY139" s="268" t="s">
        <v>128</v>
      </c>
    </row>
    <row r="140" s="2" customFormat="1" ht="33" customHeight="1">
      <c r="A140" s="38"/>
      <c r="B140" s="39"/>
      <c r="C140" s="218" t="s">
        <v>135</v>
      </c>
      <c r="D140" s="218" t="s">
        <v>130</v>
      </c>
      <c r="E140" s="219" t="s">
        <v>306</v>
      </c>
      <c r="F140" s="220" t="s">
        <v>307</v>
      </c>
      <c r="G140" s="221" t="s">
        <v>147</v>
      </c>
      <c r="H140" s="222">
        <v>17.718</v>
      </c>
      <c r="I140" s="223"/>
      <c r="J140" s="224">
        <f>ROUND(I140*H140,2)</f>
        <v>0</v>
      </c>
      <c r="K140" s="220" t="s">
        <v>134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135</v>
      </c>
      <c r="AT140" s="229" t="s">
        <v>130</v>
      </c>
      <c r="AU140" s="229" t="s">
        <v>87</v>
      </c>
      <c r="AY140" s="17" t="s">
        <v>128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135</v>
      </c>
      <c r="BM140" s="229" t="s">
        <v>308</v>
      </c>
    </row>
    <row r="141" s="2" customFormat="1">
      <c r="A141" s="38"/>
      <c r="B141" s="39"/>
      <c r="C141" s="40"/>
      <c r="D141" s="231" t="s">
        <v>137</v>
      </c>
      <c r="E141" s="40"/>
      <c r="F141" s="232" t="s">
        <v>309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87</v>
      </c>
    </row>
    <row r="142" s="14" customFormat="1">
      <c r="A142" s="14"/>
      <c r="B142" s="248"/>
      <c r="C142" s="249"/>
      <c r="D142" s="231" t="s">
        <v>142</v>
      </c>
      <c r="E142" s="250" t="s">
        <v>1</v>
      </c>
      <c r="F142" s="251" t="s">
        <v>159</v>
      </c>
      <c r="G142" s="249"/>
      <c r="H142" s="250" t="s">
        <v>1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142</v>
      </c>
      <c r="AU142" s="257" t="s">
        <v>87</v>
      </c>
      <c r="AV142" s="14" t="s">
        <v>85</v>
      </c>
      <c r="AW142" s="14" t="s">
        <v>34</v>
      </c>
      <c r="AX142" s="14" t="s">
        <v>77</v>
      </c>
      <c r="AY142" s="257" t="s">
        <v>128</v>
      </c>
    </row>
    <row r="143" s="13" customFormat="1">
      <c r="A143" s="13"/>
      <c r="B143" s="236"/>
      <c r="C143" s="237"/>
      <c r="D143" s="231" t="s">
        <v>142</v>
      </c>
      <c r="E143" s="238" t="s">
        <v>1</v>
      </c>
      <c r="F143" s="239" t="s">
        <v>310</v>
      </c>
      <c r="G143" s="237"/>
      <c r="H143" s="240">
        <v>17.718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142</v>
      </c>
      <c r="AU143" s="246" t="s">
        <v>87</v>
      </c>
      <c r="AV143" s="13" t="s">
        <v>87</v>
      </c>
      <c r="AW143" s="13" t="s">
        <v>34</v>
      </c>
      <c r="AX143" s="13" t="s">
        <v>85</v>
      </c>
      <c r="AY143" s="246" t="s">
        <v>128</v>
      </c>
    </row>
    <row r="144" s="2" customFormat="1" ht="33" customHeight="1">
      <c r="A144" s="38"/>
      <c r="B144" s="39"/>
      <c r="C144" s="218" t="s">
        <v>161</v>
      </c>
      <c r="D144" s="218" t="s">
        <v>130</v>
      </c>
      <c r="E144" s="219" t="s">
        <v>311</v>
      </c>
      <c r="F144" s="220" t="s">
        <v>312</v>
      </c>
      <c r="G144" s="221" t="s">
        <v>147</v>
      </c>
      <c r="H144" s="222">
        <v>26.437999999999999</v>
      </c>
      <c r="I144" s="223"/>
      <c r="J144" s="224">
        <f>ROUND(I144*H144,2)</f>
        <v>0</v>
      </c>
      <c r="K144" s="220" t="s">
        <v>134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135</v>
      </c>
      <c r="AT144" s="229" t="s">
        <v>130</v>
      </c>
      <c r="AU144" s="229" t="s">
        <v>87</v>
      </c>
      <c r="AY144" s="17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135</v>
      </c>
      <c r="BM144" s="229" t="s">
        <v>313</v>
      </c>
    </row>
    <row r="145" s="2" customFormat="1">
      <c r="A145" s="38"/>
      <c r="B145" s="39"/>
      <c r="C145" s="40"/>
      <c r="D145" s="231" t="s">
        <v>137</v>
      </c>
      <c r="E145" s="40"/>
      <c r="F145" s="232" t="s">
        <v>314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87</v>
      </c>
    </row>
    <row r="146" s="14" customFormat="1">
      <c r="A146" s="14"/>
      <c r="B146" s="248"/>
      <c r="C146" s="249"/>
      <c r="D146" s="231" t="s">
        <v>142</v>
      </c>
      <c r="E146" s="250" t="s">
        <v>1</v>
      </c>
      <c r="F146" s="251" t="s">
        <v>180</v>
      </c>
      <c r="G146" s="249"/>
      <c r="H146" s="250" t="s">
        <v>1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142</v>
      </c>
      <c r="AU146" s="257" t="s">
        <v>87</v>
      </c>
      <c r="AV146" s="14" t="s">
        <v>85</v>
      </c>
      <c r="AW146" s="14" t="s">
        <v>34</v>
      </c>
      <c r="AX146" s="14" t="s">
        <v>77</v>
      </c>
      <c r="AY146" s="257" t="s">
        <v>128</v>
      </c>
    </row>
    <row r="147" s="13" customFormat="1">
      <c r="A147" s="13"/>
      <c r="B147" s="236"/>
      <c r="C147" s="237"/>
      <c r="D147" s="231" t="s">
        <v>142</v>
      </c>
      <c r="E147" s="238" t="s">
        <v>1</v>
      </c>
      <c r="F147" s="239" t="s">
        <v>315</v>
      </c>
      <c r="G147" s="237"/>
      <c r="H147" s="240">
        <v>7.4029999999999996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142</v>
      </c>
      <c r="AU147" s="246" t="s">
        <v>87</v>
      </c>
      <c r="AV147" s="13" t="s">
        <v>87</v>
      </c>
      <c r="AW147" s="13" t="s">
        <v>34</v>
      </c>
      <c r="AX147" s="13" t="s">
        <v>77</v>
      </c>
      <c r="AY147" s="246" t="s">
        <v>128</v>
      </c>
    </row>
    <row r="148" s="14" customFormat="1">
      <c r="A148" s="14"/>
      <c r="B148" s="248"/>
      <c r="C148" s="249"/>
      <c r="D148" s="231" t="s">
        <v>142</v>
      </c>
      <c r="E148" s="250" t="s">
        <v>1</v>
      </c>
      <c r="F148" s="251" t="s">
        <v>182</v>
      </c>
      <c r="G148" s="249"/>
      <c r="H148" s="250" t="s">
        <v>1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142</v>
      </c>
      <c r="AU148" s="257" t="s">
        <v>87</v>
      </c>
      <c r="AV148" s="14" t="s">
        <v>85</v>
      </c>
      <c r="AW148" s="14" t="s">
        <v>34</v>
      </c>
      <c r="AX148" s="14" t="s">
        <v>77</v>
      </c>
      <c r="AY148" s="257" t="s">
        <v>128</v>
      </c>
    </row>
    <row r="149" s="13" customFormat="1">
      <c r="A149" s="13"/>
      <c r="B149" s="236"/>
      <c r="C149" s="237"/>
      <c r="D149" s="231" t="s">
        <v>142</v>
      </c>
      <c r="E149" s="238" t="s">
        <v>1</v>
      </c>
      <c r="F149" s="239" t="s">
        <v>316</v>
      </c>
      <c r="G149" s="237"/>
      <c r="H149" s="240">
        <v>19.035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142</v>
      </c>
      <c r="AU149" s="246" t="s">
        <v>87</v>
      </c>
      <c r="AV149" s="13" t="s">
        <v>87</v>
      </c>
      <c r="AW149" s="13" t="s">
        <v>34</v>
      </c>
      <c r="AX149" s="13" t="s">
        <v>77</v>
      </c>
      <c r="AY149" s="246" t="s">
        <v>128</v>
      </c>
    </row>
    <row r="150" s="15" customFormat="1">
      <c r="A150" s="15"/>
      <c r="B150" s="258"/>
      <c r="C150" s="259"/>
      <c r="D150" s="231" t="s">
        <v>142</v>
      </c>
      <c r="E150" s="260" t="s">
        <v>1</v>
      </c>
      <c r="F150" s="261" t="s">
        <v>154</v>
      </c>
      <c r="G150" s="259"/>
      <c r="H150" s="262">
        <v>26.437999999999999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8" t="s">
        <v>142</v>
      </c>
      <c r="AU150" s="268" t="s">
        <v>87</v>
      </c>
      <c r="AV150" s="15" t="s">
        <v>135</v>
      </c>
      <c r="AW150" s="15" t="s">
        <v>34</v>
      </c>
      <c r="AX150" s="15" t="s">
        <v>85</v>
      </c>
      <c r="AY150" s="268" t="s">
        <v>128</v>
      </c>
    </row>
    <row r="151" s="2" customFormat="1" ht="37.8" customHeight="1">
      <c r="A151" s="38"/>
      <c r="B151" s="39"/>
      <c r="C151" s="218" t="s">
        <v>168</v>
      </c>
      <c r="D151" s="218" t="s">
        <v>130</v>
      </c>
      <c r="E151" s="219" t="s">
        <v>317</v>
      </c>
      <c r="F151" s="220" t="s">
        <v>318</v>
      </c>
      <c r="G151" s="221" t="s">
        <v>147</v>
      </c>
      <c r="H151" s="222">
        <v>25.945</v>
      </c>
      <c r="I151" s="223"/>
      <c r="J151" s="224">
        <f>ROUND(I151*H151,2)</f>
        <v>0</v>
      </c>
      <c r="K151" s="220" t="s">
        <v>134</v>
      </c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135</v>
      </c>
      <c r="AT151" s="229" t="s">
        <v>130</v>
      </c>
      <c r="AU151" s="229" t="s">
        <v>87</v>
      </c>
      <c r="AY151" s="17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135</v>
      </c>
      <c r="BM151" s="229" t="s">
        <v>319</v>
      </c>
    </row>
    <row r="152" s="2" customFormat="1">
      <c r="A152" s="38"/>
      <c r="B152" s="39"/>
      <c r="C152" s="40"/>
      <c r="D152" s="231" t="s">
        <v>137</v>
      </c>
      <c r="E152" s="40"/>
      <c r="F152" s="232" t="s">
        <v>320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137</v>
      </c>
      <c r="AU152" s="17" t="s">
        <v>87</v>
      </c>
    </row>
    <row r="153" s="2" customFormat="1">
      <c r="A153" s="38"/>
      <c r="B153" s="39"/>
      <c r="C153" s="40"/>
      <c r="D153" s="231" t="s">
        <v>150</v>
      </c>
      <c r="E153" s="40"/>
      <c r="F153" s="247" t="s">
        <v>321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150</v>
      </c>
      <c r="AU153" s="17" t="s">
        <v>87</v>
      </c>
    </row>
    <row r="154" s="13" customFormat="1">
      <c r="A154" s="13"/>
      <c r="B154" s="236"/>
      <c r="C154" s="237"/>
      <c r="D154" s="231" t="s">
        <v>142</v>
      </c>
      <c r="E154" s="238" t="s">
        <v>1</v>
      </c>
      <c r="F154" s="239" t="s">
        <v>322</v>
      </c>
      <c r="G154" s="237"/>
      <c r="H154" s="240">
        <v>25.945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142</v>
      </c>
      <c r="AU154" s="246" t="s">
        <v>87</v>
      </c>
      <c r="AV154" s="13" t="s">
        <v>87</v>
      </c>
      <c r="AW154" s="13" t="s">
        <v>34</v>
      </c>
      <c r="AX154" s="13" t="s">
        <v>85</v>
      </c>
      <c r="AY154" s="246" t="s">
        <v>128</v>
      </c>
    </row>
    <row r="155" s="2" customFormat="1" ht="24.15" customHeight="1">
      <c r="A155" s="38"/>
      <c r="B155" s="39"/>
      <c r="C155" s="218" t="s">
        <v>174</v>
      </c>
      <c r="D155" s="218" t="s">
        <v>130</v>
      </c>
      <c r="E155" s="219" t="s">
        <v>323</v>
      </c>
      <c r="F155" s="220" t="s">
        <v>324</v>
      </c>
      <c r="G155" s="221" t="s">
        <v>147</v>
      </c>
      <c r="H155" s="222">
        <v>19.035</v>
      </c>
      <c r="I155" s="223"/>
      <c r="J155" s="224">
        <f>ROUND(I155*H155,2)</f>
        <v>0</v>
      </c>
      <c r="K155" s="220" t="s">
        <v>134</v>
      </c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135</v>
      </c>
      <c r="AT155" s="229" t="s">
        <v>130</v>
      </c>
      <c r="AU155" s="229" t="s">
        <v>87</v>
      </c>
      <c r="AY155" s="17" t="s">
        <v>128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135</v>
      </c>
      <c r="BM155" s="229" t="s">
        <v>325</v>
      </c>
    </row>
    <row r="156" s="2" customFormat="1">
      <c r="A156" s="38"/>
      <c r="B156" s="39"/>
      <c r="C156" s="40"/>
      <c r="D156" s="231" t="s">
        <v>137</v>
      </c>
      <c r="E156" s="40"/>
      <c r="F156" s="232" t="s">
        <v>326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87</v>
      </c>
    </row>
    <row r="157" s="13" customFormat="1">
      <c r="A157" s="13"/>
      <c r="B157" s="236"/>
      <c r="C157" s="237"/>
      <c r="D157" s="231" t="s">
        <v>142</v>
      </c>
      <c r="E157" s="238" t="s">
        <v>1</v>
      </c>
      <c r="F157" s="239" t="s">
        <v>316</v>
      </c>
      <c r="G157" s="237"/>
      <c r="H157" s="240">
        <v>19.035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142</v>
      </c>
      <c r="AU157" s="246" t="s">
        <v>87</v>
      </c>
      <c r="AV157" s="13" t="s">
        <v>87</v>
      </c>
      <c r="AW157" s="13" t="s">
        <v>34</v>
      </c>
      <c r="AX157" s="13" t="s">
        <v>85</v>
      </c>
      <c r="AY157" s="246" t="s">
        <v>128</v>
      </c>
    </row>
    <row r="158" s="2" customFormat="1" ht="24.15" customHeight="1">
      <c r="A158" s="38"/>
      <c r="B158" s="39"/>
      <c r="C158" s="218" t="s">
        <v>183</v>
      </c>
      <c r="D158" s="218" t="s">
        <v>130</v>
      </c>
      <c r="E158" s="219" t="s">
        <v>327</v>
      </c>
      <c r="F158" s="220" t="s">
        <v>328</v>
      </c>
      <c r="G158" s="221" t="s">
        <v>147</v>
      </c>
      <c r="H158" s="222">
        <v>36.840000000000003</v>
      </c>
      <c r="I158" s="223"/>
      <c r="J158" s="224">
        <f>ROUND(I158*H158,2)</f>
        <v>0</v>
      </c>
      <c r="K158" s="220" t="s">
        <v>134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135</v>
      </c>
      <c r="AT158" s="229" t="s">
        <v>130</v>
      </c>
      <c r="AU158" s="229" t="s">
        <v>87</v>
      </c>
      <c r="AY158" s="17" t="s">
        <v>128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135</v>
      </c>
      <c r="BM158" s="229" t="s">
        <v>329</v>
      </c>
    </row>
    <row r="159" s="2" customFormat="1">
      <c r="A159" s="38"/>
      <c r="B159" s="39"/>
      <c r="C159" s="40"/>
      <c r="D159" s="231" t="s">
        <v>137</v>
      </c>
      <c r="E159" s="40"/>
      <c r="F159" s="232" t="s">
        <v>330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87</v>
      </c>
    </row>
    <row r="160" s="13" customFormat="1">
      <c r="A160" s="13"/>
      <c r="B160" s="236"/>
      <c r="C160" s="237"/>
      <c r="D160" s="231" t="s">
        <v>142</v>
      </c>
      <c r="E160" s="238" t="s">
        <v>1</v>
      </c>
      <c r="F160" s="239" t="s">
        <v>331</v>
      </c>
      <c r="G160" s="237"/>
      <c r="H160" s="240">
        <v>36.840000000000003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142</v>
      </c>
      <c r="AU160" s="246" t="s">
        <v>87</v>
      </c>
      <c r="AV160" s="13" t="s">
        <v>87</v>
      </c>
      <c r="AW160" s="13" t="s">
        <v>34</v>
      </c>
      <c r="AX160" s="13" t="s">
        <v>85</v>
      </c>
      <c r="AY160" s="246" t="s">
        <v>128</v>
      </c>
    </row>
    <row r="161" s="2" customFormat="1" ht="24.15" customHeight="1">
      <c r="A161" s="38"/>
      <c r="B161" s="39"/>
      <c r="C161" s="218" t="s">
        <v>190</v>
      </c>
      <c r="D161" s="218" t="s">
        <v>130</v>
      </c>
      <c r="E161" s="219" t="s">
        <v>175</v>
      </c>
      <c r="F161" s="220" t="s">
        <v>176</v>
      </c>
      <c r="G161" s="221" t="s">
        <v>147</v>
      </c>
      <c r="H161" s="222">
        <v>89.222999999999999</v>
      </c>
      <c r="I161" s="223"/>
      <c r="J161" s="224">
        <f>ROUND(I161*H161,2)</f>
        <v>0</v>
      </c>
      <c r="K161" s="220" t="s">
        <v>134</v>
      </c>
      <c r="L161" s="44"/>
      <c r="M161" s="225" t="s">
        <v>1</v>
      </c>
      <c r="N161" s="226" t="s">
        <v>42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135</v>
      </c>
      <c r="AT161" s="229" t="s">
        <v>130</v>
      </c>
      <c r="AU161" s="229" t="s">
        <v>87</v>
      </c>
      <c r="AY161" s="17" t="s">
        <v>128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85</v>
      </c>
      <c r="BK161" s="230">
        <f>ROUND(I161*H161,2)</f>
        <v>0</v>
      </c>
      <c r="BL161" s="17" t="s">
        <v>135</v>
      </c>
      <c r="BM161" s="229" t="s">
        <v>332</v>
      </c>
    </row>
    <row r="162" s="2" customFormat="1">
      <c r="A162" s="38"/>
      <c r="B162" s="39"/>
      <c r="C162" s="40"/>
      <c r="D162" s="231" t="s">
        <v>137</v>
      </c>
      <c r="E162" s="40"/>
      <c r="F162" s="232" t="s">
        <v>178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87</v>
      </c>
    </row>
    <row r="163" s="14" customFormat="1">
      <c r="A163" s="14"/>
      <c r="B163" s="248"/>
      <c r="C163" s="249"/>
      <c r="D163" s="231" t="s">
        <v>142</v>
      </c>
      <c r="E163" s="250" t="s">
        <v>1</v>
      </c>
      <c r="F163" s="251" t="s">
        <v>180</v>
      </c>
      <c r="G163" s="249"/>
      <c r="H163" s="250" t="s">
        <v>1</v>
      </c>
      <c r="I163" s="252"/>
      <c r="J163" s="249"/>
      <c r="K163" s="249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142</v>
      </c>
      <c r="AU163" s="257" t="s">
        <v>87</v>
      </c>
      <c r="AV163" s="14" t="s">
        <v>85</v>
      </c>
      <c r="AW163" s="14" t="s">
        <v>34</v>
      </c>
      <c r="AX163" s="14" t="s">
        <v>77</v>
      </c>
      <c r="AY163" s="257" t="s">
        <v>128</v>
      </c>
    </row>
    <row r="164" s="13" customFormat="1">
      <c r="A164" s="13"/>
      <c r="B164" s="236"/>
      <c r="C164" s="237"/>
      <c r="D164" s="231" t="s">
        <v>142</v>
      </c>
      <c r="E164" s="238" t="s">
        <v>1</v>
      </c>
      <c r="F164" s="239" t="s">
        <v>315</v>
      </c>
      <c r="G164" s="237"/>
      <c r="H164" s="240">
        <v>7.4029999999999996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142</v>
      </c>
      <c r="AU164" s="246" t="s">
        <v>87</v>
      </c>
      <c r="AV164" s="13" t="s">
        <v>87</v>
      </c>
      <c r="AW164" s="13" t="s">
        <v>34</v>
      </c>
      <c r="AX164" s="13" t="s">
        <v>77</v>
      </c>
      <c r="AY164" s="246" t="s">
        <v>128</v>
      </c>
    </row>
    <row r="165" s="14" customFormat="1">
      <c r="A165" s="14"/>
      <c r="B165" s="248"/>
      <c r="C165" s="249"/>
      <c r="D165" s="231" t="s">
        <v>142</v>
      </c>
      <c r="E165" s="250" t="s">
        <v>1</v>
      </c>
      <c r="F165" s="251" t="s">
        <v>182</v>
      </c>
      <c r="G165" s="249"/>
      <c r="H165" s="250" t="s">
        <v>1</v>
      </c>
      <c r="I165" s="252"/>
      <c r="J165" s="249"/>
      <c r="K165" s="249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142</v>
      </c>
      <c r="AU165" s="257" t="s">
        <v>87</v>
      </c>
      <c r="AV165" s="14" t="s">
        <v>85</v>
      </c>
      <c r="AW165" s="14" t="s">
        <v>34</v>
      </c>
      <c r="AX165" s="14" t="s">
        <v>77</v>
      </c>
      <c r="AY165" s="257" t="s">
        <v>128</v>
      </c>
    </row>
    <row r="166" s="13" customFormat="1">
      <c r="A166" s="13"/>
      <c r="B166" s="236"/>
      <c r="C166" s="237"/>
      <c r="D166" s="231" t="s">
        <v>142</v>
      </c>
      <c r="E166" s="238" t="s">
        <v>1</v>
      </c>
      <c r="F166" s="239" t="s">
        <v>316</v>
      </c>
      <c r="G166" s="237"/>
      <c r="H166" s="240">
        <v>19.035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142</v>
      </c>
      <c r="AU166" s="246" t="s">
        <v>87</v>
      </c>
      <c r="AV166" s="13" t="s">
        <v>87</v>
      </c>
      <c r="AW166" s="13" t="s">
        <v>34</v>
      </c>
      <c r="AX166" s="13" t="s">
        <v>77</v>
      </c>
      <c r="AY166" s="246" t="s">
        <v>128</v>
      </c>
    </row>
    <row r="167" s="14" customFormat="1">
      <c r="A167" s="14"/>
      <c r="B167" s="248"/>
      <c r="C167" s="249"/>
      <c r="D167" s="231" t="s">
        <v>142</v>
      </c>
      <c r="E167" s="250" t="s">
        <v>1</v>
      </c>
      <c r="F167" s="251" t="s">
        <v>333</v>
      </c>
      <c r="G167" s="249"/>
      <c r="H167" s="250" t="s">
        <v>1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142</v>
      </c>
      <c r="AU167" s="257" t="s">
        <v>87</v>
      </c>
      <c r="AV167" s="14" t="s">
        <v>85</v>
      </c>
      <c r="AW167" s="14" t="s">
        <v>34</v>
      </c>
      <c r="AX167" s="14" t="s">
        <v>77</v>
      </c>
      <c r="AY167" s="257" t="s">
        <v>128</v>
      </c>
    </row>
    <row r="168" s="13" customFormat="1">
      <c r="A168" s="13"/>
      <c r="B168" s="236"/>
      <c r="C168" s="237"/>
      <c r="D168" s="231" t="s">
        <v>142</v>
      </c>
      <c r="E168" s="238" t="s">
        <v>1</v>
      </c>
      <c r="F168" s="239" t="s">
        <v>334</v>
      </c>
      <c r="G168" s="237"/>
      <c r="H168" s="240">
        <v>62.784999999999997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142</v>
      </c>
      <c r="AU168" s="246" t="s">
        <v>87</v>
      </c>
      <c r="AV168" s="13" t="s">
        <v>87</v>
      </c>
      <c r="AW168" s="13" t="s">
        <v>34</v>
      </c>
      <c r="AX168" s="13" t="s">
        <v>77</v>
      </c>
      <c r="AY168" s="246" t="s">
        <v>128</v>
      </c>
    </row>
    <row r="169" s="15" customFormat="1">
      <c r="A169" s="15"/>
      <c r="B169" s="258"/>
      <c r="C169" s="259"/>
      <c r="D169" s="231" t="s">
        <v>142</v>
      </c>
      <c r="E169" s="260" t="s">
        <v>1</v>
      </c>
      <c r="F169" s="261" t="s">
        <v>154</v>
      </c>
      <c r="G169" s="259"/>
      <c r="H169" s="262">
        <v>89.222999999999999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8" t="s">
        <v>142</v>
      </c>
      <c r="AU169" s="268" t="s">
        <v>87</v>
      </c>
      <c r="AV169" s="15" t="s">
        <v>135</v>
      </c>
      <c r="AW169" s="15" t="s">
        <v>34</v>
      </c>
      <c r="AX169" s="15" t="s">
        <v>85</v>
      </c>
      <c r="AY169" s="268" t="s">
        <v>128</v>
      </c>
    </row>
    <row r="170" s="2" customFormat="1" ht="16.5" customHeight="1">
      <c r="A170" s="38"/>
      <c r="B170" s="39"/>
      <c r="C170" s="269" t="s">
        <v>195</v>
      </c>
      <c r="D170" s="269" t="s">
        <v>184</v>
      </c>
      <c r="E170" s="270" t="s">
        <v>185</v>
      </c>
      <c r="F170" s="271" t="s">
        <v>186</v>
      </c>
      <c r="G170" s="272" t="s">
        <v>187</v>
      </c>
      <c r="H170" s="273">
        <v>14.805</v>
      </c>
      <c r="I170" s="274"/>
      <c r="J170" s="275">
        <f>ROUND(I170*H170,2)</f>
        <v>0</v>
      </c>
      <c r="K170" s="271" t="s">
        <v>134</v>
      </c>
      <c r="L170" s="276"/>
      <c r="M170" s="277" t="s">
        <v>1</v>
      </c>
      <c r="N170" s="278" t="s">
        <v>42</v>
      </c>
      <c r="O170" s="91"/>
      <c r="P170" s="227">
        <f>O170*H170</f>
        <v>0</v>
      </c>
      <c r="Q170" s="227">
        <v>1</v>
      </c>
      <c r="R170" s="227">
        <f>Q170*H170</f>
        <v>14.805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183</v>
      </c>
      <c r="AT170" s="229" t="s">
        <v>184</v>
      </c>
      <c r="AU170" s="229" t="s">
        <v>87</v>
      </c>
      <c r="AY170" s="17" t="s">
        <v>128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135</v>
      </c>
      <c r="BM170" s="229" t="s">
        <v>335</v>
      </c>
    </row>
    <row r="171" s="2" customFormat="1">
      <c r="A171" s="38"/>
      <c r="B171" s="39"/>
      <c r="C171" s="40"/>
      <c r="D171" s="231" t="s">
        <v>137</v>
      </c>
      <c r="E171" s="40"/>
      <c r="F171" s="232" t="s">
        <v>186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87</v>
      </c>
    </row>
    <row r="172" s="13" customFormat="1">
      <c r="A172" s="13"/>
      <c r="B172" s="236"/>
      <c r="C172" s="237"/>
      <c r="D172" s="231" t="s">
        <v>142</v>
      </c>
      <c r="E172" s="238" t="s">
        <v>1</v>
      </c>
      <c r="F172" s="239" t="s">
        <v>336</v>
      </c>
      <c r="G172" s="237"/>
      <c r="H172" s="240">
        <v>14.805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142</v>
      </c>
      <c r="AU172" s="246" t="s">
        <v>87</v>
      </c>
      <c r="AV172" s="13" t="s">
        <v>87</v>
      </c>
      <c r="AW172" s="13" t="s">
        <v>34</v>
      </c>
      <c r="AX172" s="13" t="s">
        <v>85</v>
      </c>
      <c r="AY172" s="246" t="s">
        <v>128</v>
      </c>
    </row>
    <row r="173" s="2" customFormat="1" ht="24.15" customHeight="1">
      <c r="A173" s="38"/>
      <c r="B173" s="39"/>
      <c r="C173" s="218" t="s">
        <v>201</v>
      </c>
      <c r="D173" s="218" t="s">
        <v>130</v>
      </c>
      <c r="E173" s="219" t="s">
        <v>191</v>
      </c>
      <c r="F173" s="220" t="s">
        <v>192</v>
      </c>
      <c r="G173" s="221" t="s">
        <v>133</v>
      </c>
      <c r="H173" s="222">
        <v>31.725000000000001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42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135</v>
      </c>
      <c r="AT173" s="229" t="s">
        <v>130</v>
      </c>
      <c r="AU173" s="229" t="s">
        <v>87</v>
      </c>
      <c r="AY173" s="17" t="s">
        <v>128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135</v>
      </c>
      <c r="BM173" s="229" t="s">
        <v>337</v>
      </c>
    </row>
    <row r="174" s="2" customFormat="1">
      <c r="A174" s="38"/>
      <c r="B174" s="39"/>
      <c r="C174" s="40"/>
      <c r="D174" s="231" t="s">
        <v>137</v>
      </c>
      <c r="E174" s="40"/>
      <c r="F174" s="232" t="s">
        <v>194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137</v>
      </c>
      <c r="AU174" s="17" t="s">
        <v>87</v>
      </c>
    </row>
    <row r="175" s="13" customFormat="1">
      <c r="A175" s="13"/>
      <c r="B175" s="236"/>
      <c r="C175" s="237"/>
      <c r="D175" s="231" t="s">
        <v>142</v>
      </c>
      <c r="E175" s="238" t="s">
        <v>1</v>
      </c>
      <c r="F175" s="239" t="s">
        <v>302</v>
      </c>
      <c r="G175" s="237"/>
      <c r="H175" s="240">
        <v>31.725000000000001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142</v>
      </c>
      <c r="AU175" s="246" t="s">
        <v>87</v>
      </c>
      <c r="AV175" s="13" t="s">
        <v>87</v>
      </c>
      <c r="AW175" s="13" t="s">
        <v>34</v>
      </c>
      <c r="AX175" s="13" t="s">
        <v>85</v>
      </c>
      <c r="AY175" s="246" t="s">
        <v>128</v>
      </c>
    </row>
    <row r="176" s="2" customFormat="1" ht="16.5" customHeight="1">
      <c r="A176" s="38"/>
      <c r="B176" s="39"/>
      <c r="C176" s="269" t="s">
        <v>207</v>
      </c>
      <c r="D176" s="269" t="s">
        <v>184</v>
      </c>
      <c r="E176" s="270" t="s">
        <v>196</v>
      </c>
      <c r="F176" s="271" t="s">
        <v>197</v>
      </c>
      <c r="G176" s="272" t="s">
        <v>198</v>
      </c>
      <c r="H176" s="273">
        <v>0.159</v>
      </c>
      <c r="I176" s="274"/>
      <c r="J176" s="275">
        <f>ROUND(I176*H176,2)</f>
        <v>0</v>
      </c>
      <c r="K176" s="271" t="s">
        <v>134</v>
      </c>
      <c r="L176" s="276"/>
      <c r="M176" s="277" t="s">
        <v>1</v>
      </c>
      <c r="N176" s="278" t="s">
        <v>42</v>
      </c>
      <c r="O176" s="91"/>
      <c r="P176" s="227">
        <f>O176*H176</f>
        <v>0</v>
      </c>
      <c r="Q176" s="227">
        <v>0.001</v>
      </c>
      <c r="R176" s="227">
        <f>Q176*H176</f>
        <v>0.00015900000000000002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183</v>
      </c>
      <c r="AT176" s="229" t="s">
        <v>184</v>
      </c>
      <c r="AU176" s="229" t="s">
        <v>87</v>
      </c>
      <c r="AY176" s="17" t="s">
        <v>128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85</v>
      </c>
      <c r="BK176" s="230">
        <f>ROUND(I176*H176,2)</f>
        <v>0</v>
      </c>
      <c r="BL176" s="17" t="s">
        <v>135</v>
      </c>
      <c r="BM176" s="229" t="s">
        <v>338</v>
      </c>
    </row>
    <row r="177" s="2" customFormat="1">
      <c r="A177" s="38"/>
      <c r="B177" s="39"/>
      <c r="C177" s="40"/>
      <c r="D177" s="231" t="s">
        <v>137</v>
      </c>
      <c r="E177" s="40"/>
      <c r="F177" s="232" t="s">
        <v>197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137</v>
      </c>
      <c r="AU177" s="17" t="s">
        <v>87</v>
      </c>
    </row>
    <row r="178" s="13" customFormat="1">
      <c r="A178" s="13"/>
      <c r="B178" s="236"/>
      <c r="C178" s="237"/>
      <c r="D178" s="231" t="s">
        <v>142</v>
      </c>
      <c r="E178" s="238" t="s">
        <v>1</v>
      </c>
      <c r="F178" s="239" t="s">
        <v>339</v>
      </c>
      <c r="G178" s="237"/>
      <c r="H178" s="240">
        <v>0.159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142</v>
      </c>
      <c r="AU178" s="246" t="s">
        <v>87</v>
      </c>
      <c r="AV178" s="13" t="s">
        <v>87</v>
      </c>
      <c r="AW178" s="13" t="s">
        <v>34</v>
      </c>
      <c r="AX178" s="13" t="s">
        <v>85</v>
      </c>
      <c r="AY178" s="246" t="s">
        <v>128</v>
      </c>
    </row>
    <row r="179" s="2" customFormat="1" ht="24.15" customHeight="1">
      <c r="A179" s="38"/>
      <c r="B179" s="39"/>
      <c r="C179" s="218" t="s">
        <v>213</v>
      </c>
      <c r="D179" s="218" t="s">
        <v>130</v>
      </c>
      <c r="E179" s="219" t="s">
        <v>202</v>
      </c>
      <c r="F179" s="220" t="s">
        <v>203</v>
      </c>
      <c r="G179" s="221" t="s">
        <v>133</v>
      </c>
      <c r="H179" s="222">
        <v>17.718</v>
      </c>
      <c r="I179" s="223"/>
      <c r="J179" s="224">
        <f>ROUND(I179*H179,2)</f>
        <v>0</v>
      </c>
      <c r="K179" s="220" t="s">
        <v>134</v>
      </c>
      <c r="L179" s="44"/>
      <c r="M179" s="225" t="s">
        <v>1</v>
      </c>
      <c r="N179" s="226" t="s">
        <v>42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135</v>
      </c>
      <c r="AT179" s="229" t="s">
        <v>130</v>
      </c>
      <c r="AU179" s="229" t="s">
        <v>87</v>
      </c>
      <c r="AY179" s="17" t="s">
        <v>128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135</v>
      </c>
      <c r="BM179" s="229" t="s">
        <v>340</v>
      </c>
    </row>
    <row r="180" s="2" customFormat="1">
      <c r="A180" s="38"/>
      <c r="B180" s="39"/>
      <c r="C180" s="40"/>
      <c r="D180" s="231" t="s">
        <v>137</v>
      </c>
      <c r="E180" s="40"/>
      <c r="F180" s="232" t="s">
        <v>205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87</v>
      </c>
    </row>
    <row r="181" s="13" customFormat="1">
      <c r="A181" s="13"/>
      <c r="B181" s="236"/>
      <c r="C181" s="237"/>
      <c r="D181" s="231" t="s">
        <v>142</v>
      </c>
      <c r="E181" s="238" t="s">
        <v>1</v>
      </c>
      <c r="F181" s="239" t="s">
        <v>341</v>
      </c>
      <c r="G181" s="237"/>
      <c r="H181" s="240">
        <v>17.718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142</v>
      </c>
      <c r="AU181" s="246" t="s">
        <v>87</v>
      </c>
      <c r="AV181" s="13" t="s">
        <v>87</v>
      </c>
      <c r="AW181" s="13" t="s">
        <v>34</v>
      </c>
      <c r="AX181" s="13" t="s">
        <v>85</v>
      </c>
      <c r="AY181" s="246" t="s">
        <v>128</v>
      </c>
    </row>
    <row r="182" s="2" customFormat="1" ht="24.15" customHeight="1">
      <c r="A182" s="38"/>
      <c r="B182" s="39"/>
      <c r="C182" s="218" t="s">
        <v>218</v>
      </c>
      <c r="D182" s="218" t="s">
        <v>130</v>
      </c>
      <c r="E182" s="219" t="s">
        <v>208</v>
      </c>
      <c r="F182" s="220" t="s">
        <v>209</v>
      </c>
      <c r="G182" s="221" t="s">
        <v>133</v>
      </c>
      <c r="H182" s="222">
        <v>106.83499999999999</v>
      </c>
      <c r="I182" s="223"/>
      <c r="J182" s="224">
        <f>ROUND(I182*H182,2)</f>
        <v>0</v>
      </c>
      <c r="K182" s="220" t="s">
        <v>134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135</v>
      </c>
      <c r="AT182" s="229" t="s">
        <v>130</v>
      </c>
      <c r="AU182" s="229" t="s">
        <v>87</v>
      </c>
      <c r="AY182" s="17" t="s">
        <v>128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135</v>
      </c>
      <c r="BM182" s="229" t="s">
        <v>342</v>
      </c>
    </row>
    <row r="183" s="2" customFormat="1">
      <c r="A183" s="38"/>
      <c r="B183" s="39"/>
      <c r="C183" s="40"/>
      <c r="D183" s="231" t="s">
        <v>137</v>
      </c>
      <c r="E183" s="40"/>
      <c r="F183" s="232" t="s">
        <v>211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87</v>
      </c>
    </row>
    <row r="184" s="13" customFormat="1">
      <c r="A184" s="13"/>
      <c r="B184" s="236"/>
      <c r="C184" s="237"/>
      <c r="D184" s="231" t="s">
        <v>142</v>
      </c>
      <c r="E184" s="238" t="s">
        <v>1</v>
      </c>
      <c r="F184" s="239" t="s">
        <v>343</v>
      </c>
      <c r="G184" s="237"/>
      <c r="H184" s="240">
        <v>106.83499999999999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142</v>
      </c>
      <c r="AU184" s="246" t="s">
        <v>87</v>
      </c>
      <c r="AV184" s="13" t="s">
        <v>87</v>
      </c>
      <c r="AW184" s="13" t="s">
        <v>34</v>
      </c>
      <c r="AX184" s="13" t="s">
        <v>85</v>
      </c>
      <c r="AY184" s="246" t="s">
        <v>128</v>
      </c>
    </row>
    <row r="185" s="2" customFormat="1" ht="16.5" customHeight="1">
      <c r="A185" s="38"/>
      <c r="B185" s="39"/>
      <c r="C185" s="218" t="s">
        <v>8</v>
      </c>
      <c r="D185" s="218" t="s">
        <v>130</v>
      </c>
      <c r="E185" s="219" t="s">
        <v>214</v>
      </c>
      <c r="F185" s="220" t="s">
        <v>215</v>
      </c>
      <c r="G185" s="221" t="s">
        <v>133</v>
      </c>
      <c r="H185" s="222">
        <v>31.725000000000001</v>
      </c>
      <c r="I185" s="223"/>
      <c r="J185" s="224">
        <f>ROUND(I185*H185,2)</f>
        <v>0</v>
      </c>
      <c r="K185" s="220" t="s">
        <v>134</v>
      </c>
      <c r="L185" s="44"/>
      <c r="M185" s="225" t="s">
        <v>1</v>
      </c>
      <c r="N185" s="226" t="s">
        <v>42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135</v>
      </c>
      <c r="AT185" s="229" t="s">
        <v>130</v>
      </c>
      <c r="AU185" s="229" t="s">
        <v>87</v>
      </c>
      <c r="AY185" s="17" t="s">
        <v>128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85</v>
      </c>
      <c r="BK185" s="230">
        <f>ROUND(I185*H185,2)</f>
        <v>0</v>
      </c>
      <c r="BL185" s="17" t="s">
        <v>135</v>
      </c>
      <c r="BM185" s="229" t="s">
        <v>344</v>
      </c>
    </row>
    <row r="186" s="2" customFormat="1">
      <c r="A186" s="38"/>
      <c r="B186" s="39"/>
      <c r="C186" s="40"/>
      <c r="D186" s="231" t="s">
        <v>137</v>
      </c>
      <c r="E186" s="40"/>
      <c r="F186" s="232" t="s">
        <v>217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87</v>
      </c>
    </row>
    <row r="187" s="13" customFormat="1">
      <c r="A187" s="13"/>
      <c r="B187" s="236"/>
      <c r="C187" s="237"/>
      <c r="D187" s="231" t="s">
        <v>142</v>
      </c>
      <c r="E187" s="238" t="s">
        <v>1</v>
      </c>
      <c r="F187" s="239" t="s">
        <v>302</v>
      </c>
      <c r="G187" s="237"/>
      <c r="H187" s="240">
        <v>31.725000000000001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142</v>
      </c>
      <c r="AU187" s="246" t="s">
        <v>87</v>
      </c>
      <c r="AV187" s="13" t="s">
        <v>87</v>
      </c>
      <c r="AW187" s="13" t="s">
        <v>34</v>
      </c>
      <c r="AX187" s="13" t="s">
        <v>85</v>
      </c>
      <c r="AY187" s="246" t="s">
        <v>128</v>
      </c>
    </row>
    <row r="188" s="2" customFormat="1" ht="33" customHeight="1">
      <c r="A188" s="38"/>
      <c r="B188" s="39"/>
      <c r="C188" s="218" t="s">
        <v>229</v>
      </c>
      <c r="D188" s="218" t="s">
        <v>130</v>
      </c>
      <c r="E188" s="219" t="s">
        <v>345</v>
      </c>
      <c r="F188" s="220" t="s">
        <v>220</v>
      </c>
      <c r="G188" s="221" t="s">
        <v>133</v>
      </c>
      <c r="H188" s="222">
        <v>31.725000000000001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42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135</v>
      </c>
      <c r="AT188" s="229" t="s">
        <v>130</v>
      </c>
      <c r="AU188" s="229" t="s">
        <v>87</v>
      </c>
      <c r="AY188" s="17" t="s">
        <v>128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85</v>
      </c>
      <c r="BK188" s="230">
        <f>ROUND(I188*H188,2)</f>
        <v>0</v>
      </c>
      <c r="BL188" s="17" t="s">
        <v>135</v>
      </c>
      <c r="BM188" s="229" t="s">
        <v>346</v>
      </c>
    </row>
    <row r="189" s="2" customFormat="1">
      <c r="A189" s="38"/>
      <c r="B189" s="39"/>
      <c r="C189" s="40"/>
      <c r="D189" s="231" t="s">
        <v>137</v>
      </c>
      <c r="E189" s="40"/>
      <c r="F189" s="232" t="s">
        <v>347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87</v>
      </c>
    </row>
    <row r="190" s="13" customFormat="1">
      <c r="A190" s="13"/>
      <c r="B190" s="236"/>
      <c r="C190" s="237"/>
      <c r="D190" s="231" t="s">
        <v>142</v>
      </c>
      <c r="E190" s="238" t="s">
        <v>1</v>
      </c>
      <c r="F190" s="239" t="s">
        <v>302</v>
      </c>
      <c r="G190" s="237"/>
      <c r="H190" s="240">
        <v>31.725000000000001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142</v>
      </c>
      <c r="AU190" s="246" t="s">
        <v>87</v>
      </c>
      <c r="AV190" s="13" t="s">
        <v>87</v>
      </c>
      <c r="AW190" s="13" t="s">
        <v>34</v>
      </c>
      <c r="AX190" s="13" t="s">
        <v>85</v>
      </c>
      <c r="AY190" s="246" t="s">
        <v>128</v>
      </c>
    </row>
    <row r="191" s="2" customFormat="1" ht="24.15" customHeight="1">
      <c r="A191" s="38"/>
      <c r="B191" s="39"/>
      <c r="C191" s="218" t="s">
        <v>235</v>
      </c>
      <c r="D191" s="218" t="s">
        <v>130</v>
      </c>
      <c r="E191" s="219" t="s">
        <v>348</v>
      </c>
      <c r="F191" s="220" t="s">
        <v>231</v>
      </c>
      <c r="G191" s="221" t="s">
        <v>225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135</v>
      </c>
      <c r="AT191" s="229" t="s">
        <v>130</v>
      </c>
      <c r="AU191" s="229" t="s">
        <v>87</v>
      </c>
      <c r="AY191" s="17" t="s">
        <v>128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135</v>
      </c>
      <c r="BM191" s="229" t="s">
        <v>349</v>
      </c>
    </row>
    <row r="192" s="2" customFormat="1">
      <c r="A192" s="38"/>
      <c r="B192" s="39"/>
      <c r="C192" s="40"/>
      <c r="D192" s="231" t="s">
        <v>137</v>
      </c>
      <c r="E192" s="40"/>
      <c r="F192" s="232" t="s">
        <v>231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87</v>
      </c>
    </row>
    <row r="193" s="2" customFormat="1">
      <c r="A193" s="38"/>
      <c r="B193" s="39"/>
      <c r="C193" s="40"/>
      <c r="D193" s="231" t="s">
        <v>150</v>
      </c>
      <c r="E193" s="40"/>
      <c r="F193" s="247" t="s">
        <v>350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87</v>
      </c>
    </row>
    <row r="194" s="2" customFormat="1" ht="24.15" customHeight="1">
      <c r="A194" s="38"/>
      <c r="B194" s="39"/>
      <c r="C194" s="218" t="s">
        <v>241</v>
      </c>
      <c r="D194" s="218" t="s">
        <v>130</v>
      </c>
      <c r="E194" s="219" t="s">
        <v>223</v>
      </c>
      <c r="F194" s="220" t="s">
        <v>224</v>
      </c>
      <c r="G194" s="221" t="s">
        <v>225</v>
      </c>
      <c r="H194" s="222">
        <v>1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42</v>
      </c>
      <c r="O194" s="91"/>
      <c r="P194" s="227">
        <f>O194*H194</f>
        <v>0</v>
      </c>
      <c r="Q194" s="227">
        <v>3.0000000000000001E-05</v>
      </c>
      <c r="R194" s="227">
        <f>Q194*H194</f>
        <v>3.0000000000000001E-05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135</v>
      </c>
      <c r="AT194" s="229" t="s">
        <v>130</v>
      </c>
      <c r="AU194" s="229" t="s">
        <v>87</v>
      </c>
      <c r="AY194" s="17" t="s">
        <v>128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85</v>
      </c>
      <c r="BK194" s="230">
        <f>ROUND(I194*H194,2)</f>
        <v>0</v>
      </c>
      <c r="BL194" s="17" t="s">
        <v>135</v>
      </c>
      <c r="BM194" s="229" t="s">
        <v>351</v>
      </c>
    </row>
    <row r="195" s="2" customFormat="1">
      <c r="A195" s="38"/>
      <c r="B195" s="39"/>
      <c r="C195" s="40"/>
      <c r="D195" s="231" t="s">
        <v>137</v>
      </c>
      <c r="E195" s="40"/>
      <c r="F195" s="232" t="s">
        <v>227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87</v>
      </c>
    </row>
    <row r="196" s="2" customFormat="1">
      <c r="A196" s="38"/>
      <c r="B196" s="39"/>
      <c r="C196" s="40"/>
      <c r="D196" s="231" t="s">
        <v>150</v>
      </c>
      <c r="E196" s="40"/>
      <c r="F196" s="247" t="s">
        <v>228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87</v>
      </c>
    </row>
    <row r="197" s="12" customFormat="1" ht="22.8" customHeight="1">
      <c r="A197" s="12"/>
      <c r="B197" s="202"/>
      <c r="C197" s="203"/>
      <c r="D197" s="204" t="s">
        <v>76</v>
      </c>
      <c r="E197" s="216" t="s">
        <v>144</v>
      </c>
      <c r="F197" s="216" t="s">
        <v>234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SUM(P198:P234)</f>
        <v>0</v>
      </c>
      <c r="Q197" s="210"/>
      <c r="R197" s="211">
        <f>SUM(R198:R234)</f>
        <v>33.901752070000001</v>
      </c>
      <c r="S197" s="210"/>
      <c r="T197" s="212">
        <f>SUM(T198:T234)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85</v>
      </c>
      <c r="AT197" s="214" t="s">
        <v>76</v>
      </c>
      <c r="AU197" s="214" t="s">
        <v>85</v>
      </c>
      <c r="AY197" s="213" t="s">
        <v>128</v>
      </c>
      <c r="BK197" s="215">
        <f>SUM(BK198:BK234)</f>
        <v>0</v>
      </c>
    </row>
    <row r="198" s="2" customFormat="1" ht="24.15" customHeight="1">
      <c r="A198" s="38"/>
      <c r="B198" s="39"/>
      <c r="C198" s="218" t="s">
        <v>247</v>
      </c>
      <c r="D198" s="218" t="s">
        <v>130</v>
      </c>
      <c r="E198" s="219" t="s">
        <v>352</v>
      </c>
      <c r="F198" s="220" t="s">
        <v>353</v>
      </c>
      <c r="G198" s="221" t="s">
        <v>147</v>
      </c>
      <c r="H198" s="222">
        <v>11.159000000000001</v>
      </c>
      <c r="I198" s="223"/>
      <c r="J198" s="224">
        <f>ROUND(I198*H198,2)</f>
        <v>0</v>
      </c>
      <c r="K198" s="220" t="s">
        <v>134</v>
      </c>
      <c r="L198" s="44"/>
      <c r="M198" s="225" t="s">
        <v>1</v>
      </c>
      <c r="N198" s="226" t="s">
        <v>42</v>
      </c>
      <c r="O198" s="91"/>
      <c r="P198" s="227">
        <f>O198*H198</f>
        <v>0</v>
      </c>
      <c r="Q198" s="227">
        <v>2.8801600000000001</v>
      </c>
      <c r="R198" s="227">
        <f>Q198*H198</f>
        <v>32.13970544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135</v>
      </c>
      <c r="AT198" s="229" t="s">
        <v>130</v>
      </c>
      <c r="AU198" s="229" t="s">
        <v>87</v>
      </c>
      <c r="AY198" s="17" t="s">
        <v>128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135</v>
      </c>
      <c r="BM198" s="229" t="s">
        <v>354</v>
      </c>
    </row>
    <row r="199" s="2" customFormat="1">
      <c r="A199" s="38"/>
      <c r="B199" s="39"/>
      <c r="C199" s="40"/>
      <c r="D199" s="231" t="s">
        <v>137</v>
      </c>
      <c r="E199" s="40"/>
      <c r="F199" s="232" t="s">
        <v>355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137</v>
      </c>
      <c r="AU199" s="17" t="s">
        <v>87</v>
      </c>
    </row>
    <row r="200" s="13" customFormat="1">
      <c r="A200" s="13"/>
      <c r="B200" s="236"/>
      <c r="C200" s="237"/>
      <c r="D200" s="231" t="s">
        <v>142</v>
      </c>
      <c r="E200" s="238" t="s">
        <v>1</v>
      </c>
      <c r="F200" s="239" t="s">
        <v>356</v>
      </c>
      <c r="G200" s="237"/>
      <c r="H200" s="240">
        <v>11.159000000000001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142</v>
      </c>
      <c r="AU200" s="246" t="s">
        <v>87</v>
      </c>
      <c r="AV200" s="13" t="s">
        <v>87</v>
      </c>
      <c r="AW200" s="13" t="s">
        <v>34</v>
      </c>
      <c r="AX200" s="13" t="s">
        <v>85</v>
      </c>
      <c r="AY200" s="246" t="s">
        <v>128</v>
      </c>
    </row>
    <row r="201" s="2" customFormat="1" ht="16.5" customHeight="1">
      <c r="A201" s="38"/>
      <c r="B201" s="39"/>
      <c r="C201" s="269" t="s">
        <v>255</v>
      </c>
      <c r="D201" s="269" t="s">
        <v>184</v>
      </c>
      <c r="E201" s="270" t="s">
        <v>242</v>
      </c>
      <c r="F201" s="271" t="s">
        <v>357</v>
      </c>
      <c r="G201" s="272" t="s">
        <v>147</v>
      </c>
      <c r="H201" s="273">
        <v>-8.3699999999999992</v>
      </c>
      <c r="I201" s="274"/>
      <c r="J201" s="275">
        <f>ROUND(I201*H201,2)</f>
        <v>0</v>
      </c>
      <c r="K201" s="271" t="s">
        <v>1</v>
      </c>
      <c r="L201" s="276"/>
      <c r="M201" s="277" t="s">
        <v>1</v>
      </c>
      <c r="N201" s="278" t="s">
        <v>42</v>
      </c>
      <c r="O201" s="91"/>
      <c r="P201" s="227">
        <f>O201*H201</f>
        <v>0</v>
      </c>
      <c r="Q201" s="227">
        <v>0.37</v>
      </c>
      <c r="R201" s="227">
        <f>Q201*H201</f>
        <v>-3.0968999999999998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183</v>
      </c>
      <c r="AT201" s="229" t="s">
        <v>184</v>
      </c>
      <c r="AU201" s="229" t="s">
        <v>87</v>
      </c>
      <c r="AY201" s="17" t="s">
        <v>128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135</v>
      </c>
      <c r="BM201" s="229" t="s">
        <v>358</v>
      </c>
    </row>
    <row r="202" s="2" customFormat="1">
      <c r="A202" s="38"/>
      <c r="B202" s="39"/>
      <c r="C202" s="40"/>
      <c r="D202" s="231" t="s">
        <v>137</v>
      </c>
      <c r="E202" s="40"/>
      <c r="F202" s="232" t="s">
        <v>357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137</v>
      </c>
      <c r="AU202" s="17" t="s">
        <v>87</v>
      </c>
    </row>
    <row r="203" s="2" customFormat="1">
      <c r="A203" s="38"/>
      <c r="B203" s="39"/>
      <c r="C203" s="40"/>
      <c r="D203" s="231" t="s">
        <v>150</v>
      </c>
      <c r="E203" s="40"/>
      <c r="F203" s="247" t="s">
        <v>359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150</v>
      </c>
      <c r="AU203" s="17" t="s">
        <v>87</v>
      </c>
    </row>
    <row r="204" s="13" customFormat="1">
      <c r="A204" s="13"/>
      <c r="B204" s="236"/>
      <c r="C204" s="237"/>
      <c r="D204" s="231" t="s">
        <v>142</v>
      </c>
      <c r="E204" s="238" t="s">
        <v>1</v>
      </c>
      <c r="F204" s="239" t="s">
        <v>360</v>
      </c>
      <c r="G204" s="237"/>
      <c r="H204" s="240">
        <v>-8.3699999999999992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142</v>
      </c>
      <c r="AU204" s="246" t="s">
        <v>87</v>
      </c>
      <c r="AV204" s="13" t="s">
        <v>87</v>
      </c>
      <c r="AW204" s="13" t="s">
        <v>34</v>
      </c>
      <c r="AX204" s="13" t="s">
        <v>85</v>
      </c>
      <c r="AY204" s="246" t="s">
        <v>128</v>
      </c>
    </row>
    <row r="205" s="2" customFormat="1" ht="16.5" customHeight="1">
      <c r="A205" s="38"/>
      <c r="B205" s="39"/>
      <c r="C205" s="218" t="s">
        <v>7</v>
      </c>
      <c r="D205" s="218" t="s">
        <v>130</v>
      </c>
      <c r="E205" s="219" t="s">
        <v>361</v>
      </c>
      <c r="F205" s="220" t="s">
        <v>362</v>
      </c>
      <c r="G205" s="221" t="s">
        <v>147</v>
      </c>
      <c r="H205" s="222">
        <v>5.5800000000000001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135</v>
      </c>
      <c r="AT205" s="229" t="s">
        <v>130</v>
      </c>
      <c r="AU205" s="229" t="s">
        <v>87</v>
      </c>
      <c r="AY205" s="17" t="s">
        <v>128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135</v>
      </c>
      <c r="BM205" s="229" t="s">
        <v>363</v>
      </c>
    </row>
    <row r="206" s="2" customFormat="1">
      <c r="A206" s="38"/>
      <c r="B206" s="39"/>
      <c r="C206" s="40"/>
      <c r="D206" s="231" t="s">
        <v>137</v>
      </c>
      <c r="E206" s="40"/>
      <c r="F206" s="232" t="s">
        <v>362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137</v>
      </c>
      <c r="AU206" s="17" t="s">
        <v>87</v>
      </c>
    </row>
    <row r="207" s="2" customFormat="1">
      <c r="A207" s="38"/>
      <c r="B207" s="39"/>
      <c r="C207" s="40"/>
      <c r="D207" s="231" t="s">
        <v>150</v>
      </c>
      <c r="E207" s="40"/>
      <c r="F207" s="247" t="s">
        <v>364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150</v>
      </c>
      <c r="AU207" s="17" t="s">
        <v>87</v>
      </c>
    </row>
    <row r="208" s="13" customFormat="1">
      <c r="A208" s="13"/>
      <c r="B208" s="236"/>
      <c r="C208" s="237"/>
      <c r="D208" s="231" t="s">
        <v>142</v>
      </c>
      <c r="E208" s="238" t="s">
        <v>1</v>
      </c>
      <c r="F208" s="239" t="s">
        <v>365</v>
      </c>
      <c r="G208" s="237"/>
      <c r="H208" s="240">
        <v>5.5800000000000001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142</v>
      </c>
      <c r="AU208" s="246" t="s">
        <v>87</v>
      </c>
      <c r="AV208" s="13" t="s">
        <v>87</v>
      </c>
      <c r="AW208" s="13" t="s">
        <v>34</v>
      </c>
      <c r="AX208" s="13" t="s">
        <v>85</v>
      </c>
      <c r="AY208" s="246" t="s">
        <v>128</v>
      </c>
    </row>
    <row r="209" s="2" customFormat="1" ht="24.15" customHeight="1">
      <c r="A209" s="38"/>
      <c r="B209" s="39"/>
      <c r="C209" s="218" t="s">
        <v>266</v>
      </c>
      <c r="D209" s="218" t="s">
        <v>130</v>
      </c>
      <c r="E209" s="219" t="s">
        <v>366</v>
      </c>
      <c r="F209" s="220" t="s">
        <v>367</v>
      </c>
      <c r="G209" s="221" t="s">
        <v>225</v>
      </c>
      <c r="H209" s="222">
        <v>1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135</v>
      </c>
      <c r="AT209" s="229" t="s">
        <v>130</v>
      </c>
      <c r="AU209" s="229" t="s">
        <v>87</v>
      </c>
      <c r="AY209" s="17" t="s">
        <v>128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135</v>
      </c>
      <c r="BM209" s="229" t="s">
        <v>368</v>
      </c>
    </row>
    <row r="210" s="2" customFormat="1">
      <c r="A210" s="38"/>
      <c r="B210" s="39"/>
      <c r="C210" s="40"/>
      <c r="D210" s="231" t="s">
        <v>137</v>
      </c>
      <c r="E210" s="40"/>
      <c r="F210" s="232" t="s">
        <v>369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137</v>
      </c>
      <c r="AU210" s="17" t="s">
        <v>87</v>
      </c>
    </row>
    <row r="211" s="2" customFormat="1">
      <c r="A211" s="38"/>
      <c r="B211" s="39"/>
      <c r="C211" s="40"/>
      <c r="D211" s="231" t="s">
        <v>150</v>
      </c>
      <c r="E211" s="40"/>
      <c r="F211" s="247" t="s">
        <v>370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150</v>
      </c>
      <c r="AU211" s="17" t="s">
        <v>87</v>
      </c>
    </row>
    <row r="212" s="2" customFormat="1" ht="24.15" customHeight="1">
      <c r="A212" s="38"/>
      <c r="B212" s="39"/>
      <c r="C212" s="218" t="s">
        <v>271</v>
      </c>
      <c r="D212" s="218" t="s">
        <v>130</v>
      </c>
      <c r="E212" s="219" t="s">
        <v>371</v>
      </c>
      <c r="F212" s="220" t="s">
        <v>372</v>
      </c>
      <c r="G212" s="221" t="s">
        <v>147</v>
      </c>
      <c r="H212" s="222">
        <v>29.481000000000002</v>
      </c>
      <c r="I212" s="223"/>
      <c r="J212" s="224">
        <f>ROUND(I212*H212,2)</f>
        <v>0</v>
      </c>
      <c r="K212" s="220" t="s">
        <v>134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135</v>
      </c>
      <c r="AT212" s="229" t="s">
        <v>130</v>
      </c>
      <c r="AU212" s="229" t="s">
        <v>87</v>
      </c>
      <c r="AY212" s="17" t="s">
        <v>128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135</v>
      </c>
      <c r="BM212" s="229" t="s">
        <v>373</v>
      </c>
    </row>
    <row r="213" s="2" customFormat="1">
      <c r="A213" s="38"/>
      <c r="B213" s="39"/>
      <c r="C213" s="40"/>
      <c r="D213" s="231" t="s">
        <v>137</v>
      </c>
      <c r="E213" s="40"/>
      <c r="F213" s="232" t="s">
        <v>374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137</v>
      </c>
      <c r="AU213" s="17" t="s">
        <v>87</v>
      </c>
    </row>
    <row r="214" s="14" customFormat="1">
      <c r="A214" s="14"/>
      <c r="B214" s="248"/>
      <c r="C214" s="249"/>
      <c r="D214" s="231" t="s">
        <v>142</v>
      </c>
      <c r="E214" s="250" t="s">
        <v>1</v>
      </c>
      <c r="F214" s="251" t="s">
        <v>159</v>
      </c>
      <c r="G214" s="249"/>
      <c r="H214" s="250" t="s">
        <v>1</v>
      </c>
      <c r="I214" s="252"/>
      <c r="J214" s="249"/>
      <c r="K214" s="249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142</v>
      </c>
      <c r="AU214" s="257" t="s">
        <v>87</v>
      </c>
      <c r="AV214" s="14" t="s">
        <v>85</v>
      </c>
      <c r="AW214" s="14" t="s">
        <v>34</v>
      </c>
      <c r="AX214" s="14" t="s">
        <v>77</v>
      </c>
      <c r="AY214" s="257" t="s">
        <v>128</v>
      </c>
    </row>
    <row r="215" s="13" customFormat="1">
      <c r="A215" s="13"/>
      <c r="B215" s="236"/>
      <c r="C215" s="237"/>
      <c r="D215" s="231" t="s">
        <v>142</v>
      </c>
      <c r="E215" s="238" t="s">
        <v>1</v>
      </c>
      <c r="F215" s="239" t="s">
        <v>375</v>
      </c>
      <c r="G215" s="237"/>
      <c r="H215" s="240">
        <v>17.718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142</v>
      </c>
      <c r="AU215" s="246" t="s">
        <v>87</v>
      </c>
      <c r="AV215" s="13" t="s">
        <v>87</v>
      </c>
      <c r="AW215" s="13" t="s">
        <v>34</v>
      </c>
      <c r="AX215" s="13" t="s">
        <v>77</v>
      </c>
      <c r="AY215" s="246" t="s">
        <v>128</v>
      </c>
    </row>
    <row r="216" s="14" customFormat="1">
      <c r="A216" s="14"/>
      <c r="B216" s="248"/>
      <c r="C216" s="249"/>
      <c r="D216" s="231" t="s">
        <v>142</v>
      </c>
      <c r="E216" s="250" t="s">
        <v>1</v>
      </c>
      <c r="F216" s="251" t="s">
        <v>376</v>
      </c>
      <c r="G216" s="249"/>
      <c r="H216" s="250" t="s">
        <v>1</v>
      </c>
      <c r="I216" s="252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142</v>
      </c>
      <c r="AU216" s="257" t="s">
        <v>87</v>
      </c>
      <c r="AV216" s="14" t="s">
        <v>85</v>
      </c>
      <c r="AW216" s="14" t="s">
        <v>34</v>
      </c>
      <c r="AX216" s="14" t="s">
        <v>77</v>
      </c>
      <c r="AY216" s="257" t="s">
        <v>128</v>
      </c>
    </row>
    <row r="217" s="13" customFormat="1">
      <c r="A217" s="13"/>
      <c r="B217" s="236"/>
      <c r="C217" s="237"/>
      <c r="D217" s="231" t="s">
        <v>142</v>
      </c>
      <c r="E217" s="238" t="s">
        <v>1</v>
      </c>
      <c r="F217" s="239" t="s">
        <v>377</v>
      </c>
      <c r="G217" s="237"/>
      <c r="H217" s="240">
        <v>11.763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142</v>
      </c>
      <c r="AU217" s="246" t="s">
        <v>87</v>
      </c>
      <c r="AV217" s="13" t="s">
        <v>87</v>
      </c>
      <c r="AW217" s="13" t="s">
        <v>34</v>
      </c>
      <c r="AX217" s="13" t="s">
        <v>77</v>
      </c>
      <c r="AY217" s="246" t="s">
        <v>128</v>
      </c>
    </row>
    <row r="218" s="15" customFormat="1">
      <c r="A218" s="15"/>
      <c r="B218" s="258"/>
      <c r="C218" s="259"/>
      <c r="D218" s="231" t="s">
        <v>142</v>
      </c>
      <c r="E218" s="260" t="s">
        <v>1</v>
      </c>
      <c r="F218" s="261" t="s">
        <v>154</v>
      </c>
      <c r="G218" s="259"/>
      <c r="H218" s="262">
        <v>29.481000000000002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8" t="s">
        <v>142</v>
      </c>
      <c r="AU218" s="268" t="s">
        <v>87</v>
      </c>
      <c r="AV218" s="15" t="s">
        <v>135</v>
      </c>
      <c r="AW218" s="15" t="s">
        <v>34</v>
      </c>
      <c r="AX218" s="15" t="s">
        <v>85</v>
      </c>
      <c r="AY218" s="268" t="s">
        <v>128</v>
      </c>
    </row>
    <row r="219" s="2" customFormat="1" ht="21.75" customHeight="1">
      <c r="A219" s="38"/>
      <c r="B219" s="39"/>
      <c r="C219" s="218" t="s">
        <v>276</v>
      </c>
      <c r="D219" s="218" t="s">
        <v>130</v>
      </c>
      <c r="E219" s="219" t="s">
        <v>378</v>
      </c>
      <c r="F219" s="220" t="s">
        <v>379</v>
      </c>
      <c r="G219" s="221" t="s">
        <v>133</v>
      </c>
      <c r="H219" s="222">
        <v>38.725000000000001</v>
      </c>
      <c r="I219" s="223"/>
      <c r="J219" s="224">
        <f>ROUND(I219*H219,2)</f>
        <v>0</v>
      </c>
      <c r="K219" s="220" t="s">
        <v>134</v>
      </c>
      <c r="L219" s="44"/>
      <c r="M219" s="225" t="s">
        <v>1</v>
      </c>
      <c r="N219" s="226" t="s">
        <v>42</v>
      </c>
      <c r="O219" s="91"/>
      <c r="P219" s="227">
        <f>O219*H219</f>
        <v>0</v>
      </c>
      <c r="Q219" s="227">
        <v>0.00726</v>
      </c>
      <c r="R219" s="227">
        <f>Q219*H219</f>
        <v>0.28114349999999999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135</v>
      </c>
      <c r="AT219" s="229" t="s">
        <v>130</v>
      </c>
      <c r="AU219" s="229" t="s">
        <v>87</v>
      </c>
      <c r="AY219" s="17" t="s">
        <v>128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85</v>
      </c>
      <c r="BK219" s="230">
        <f>ROUND(I219*H219,2)</f>
        <v>0</v>
      </c>
      <c r="BL219" s="17" t="s">
        <v>135</v>
      </c>
      <c r="BM219" s="229" t="s">
        <v>380</v>
      </c>
    </row>
    <row r="220" s="2" customFormat="1">
      <c r="A220" s="38"/>
      <c r="B220" s="39"/>
      <c r="C220" s="40"/>
      <c r="D220" s="231" t="s">
        <v>137</v>
      </c>
      <c r="E220" s="40"/>
      <c r="F220" s="232" t="s">
        <v>381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137</v>
      </c>
      <c r="AU220" s="17" t="s">
        <v>87</v>
      </c>
    </row>
    <row r="221" s="13" customFormat="1">
      <c r="A221" s="13"/>
      <c r="B221" s="236"/>
      <c r="C221" s="237"/>
      <c r="D221" s="231" t="s">
        <v>142</v>
      </c>
      <c r="E221" s="238" t="s">
        <v>1</v>
      </c>
      <c r="F221" s="239" t="s">
        <v>382</v>
      </c>
      <c r="G221" s="237"/>
      <c r="H221" s="240">
        <v>38.725000000000001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142</v>
      </c>
      <c r="AU221" s="246" t="s">
        <v>87</v>
      </c>
      <c r="AV221" s="13" t="s">
        <v>87</v>
      </c>
      <c r="AW221" s="13" t="s">
        <v>34</v>
      </c>
      <c r="AX221" s="13" t="s">
        <v>85</v>
      </c>
      <c r="AY221" s="246" t="s">
        <v>128</v>
      </c>
    </row>
    <row r="222" s="2" customFormat="1" ht="21.75" customHeight="1">
      <c r="A222" s="38"/>
      <c r="B222" s="39"/>
      <c r="C222" s="218" t="s">
        <v>284</v>
      </c>
      <c r="D222" s="218" t="s">
        <v>130</v>
      </c>
      <c r="E222" s="219" t="s">
        <v>383</v>
      </c>
      <c r="F222" s="220" t="s">
        <v>384</v>
      </c>
      <c r="G222" s="221" t="s">
        <v>133</v>
      </c>
      <c r="H222" s="222">
        <v>38.725000000000001</v>
      </c>
      <c r="I222" s="223"/>
      <c r="J222" s="224">
        <f>ROUND(I222*H222,2)</f>
        <v>0</v>
      </c>
      <c r="K222" s="220" t="s">
        <v>134</v>
      </c>
      <c r="L222" s="44"/>
      <c r="M222" s="225" t="s">
        <v>1</v>
      </c>
      <c r="N222" s="226" t="s">
        <v>42</v>
      </c>
      <c r="O222" s="91"/>
      <c r="P222" s="227">
        <f>O222*H222</f>
        <v>0</v>
      </c>
      <c r="Q222" s="227">
        <v>0.00085999999999999998</v>
      </c>
      <c r="R222" s="227">
        <f>Q222*H222</f>
        <v>0.0333035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135</v>
      </c>
      <c r="AT222" s="229" t="s">
        <v>130</v>
      </c>
      <c r="AU222" s="229" t="s">
        <v>87</v>
      </c>
      <c r="AY222" s="17" t="s">
        <v>128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85</v>
      </c>
      <c r="BK222" s="230">
        <f>ROUND(I222*H222,2)</f>
        <v>0</v>
      </c>
      <c r="BL222" s="17" t="s">
        <v>135</v>
      </c>
      <c r="BM222" s="229" t="s">
        <v>385</v>
      </c>
    </row>
    <row r="223" s="2" customFormat="1">
      <c r="A223" s="38"/>
      <c r="B223" s="39"/>
      <c r="C223" s="40"/>
      <c r="D223" s="231" t="s">
        <v>137</v>
      </c>
      <c r="E223" s="40"/>
      <c r="F223" s="232" t="s">
        <v>386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137</v>
      </c>
      <c r="AU223" s="17" t="s">
        <v>87</v>
      </c>
    </row>
    <row r="224" s="13" customFormat="1">
      <c r="A224" s="13"/>
      <c r="B224" s="236"/>
      <c r="C224" s="237"/>
      <c r="D224" s="231" t="s">
        <v>142</v>
      </c>
      <c r="E224" s="238" t="s">
        <v>1</v>
      </c>
      <c r="F224" s="239" t="s">
        <v>382</v>
      </c>
      <c r="G224" s="237"/>
      <c r="H224" s="240">
        <v>38.725000000000001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142</v>
      </c>
      <c r="AU224" s="246" t="s">
        <v>87</v>
      </c>
      <c r="AV224" s="13" t="s">
        <v>87</v>
      </c>
      <c r="AW224" s="13" t="s">
        <v>34</v>
      </c>
      <c r="AX224" s="13" t="s">
        <v>85</v>
      </c>
      <c r="AY224" s="246" t="s">
        <v>128</v>
      </c>
    </row>
    <row r="225" s="2" customFormat="1" ht="24.15" customHeight="1">
      <c r="A225" s="38"/>
      <c r="B225" s="39"/>
      <c r="C225" s="218" t="s">
        <v>291</v>
      </c>
      <c r="D225" s="218" t="s">
        <v>130</v>
      </c>
      <c r="E225" s="219" t="s">
        <v>387</v>
      </c>
      <c r="F225" s="220" t="s">
        <v>388</v>
      </c>
      <c r="G225" s="221" t="s">
        <v>187</v>
      </c>
      <c r="H225" s="222">
        <v>0.12</v>
      </c>
      <c r="I225" s="223"/>
      <c r="J225" s="224">
        <f>ROUND(I225*H225,2)</f>
        <v>0</v>
      </c>
      <c r="K225" s="220" t="s">
        <v>134</v>
      </c>
      <c r="L225" s="44"/>
      <c r="M225" s="225" t="s">
        <v>1</v>
      </c>
      <c r="N225" s="226" t="s">
        <v>42</v>
      </c>
      <c r="O225" s="91"/>
      <c r="P225" s="227">
        <f>O225*H225</f>
        <v>0</v>
      </c>
      <c r="Q225" s="227">
        <v>1.09528</v>
      </c>
      <c r="R225" s="227">
        <f>Q225*H225</f>
        <v>0.13143360000000001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135</v>
      </c>
      <c r="AT225" s="229" t="s">
        <v>130</v>
      </c>
      <c r="AU225" s="229" t="s">
        <v>87</v>
      </c>
      <c r="AY225" s="17" t="s">
        <v>128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85</v>
      </c>
      <c r="BK225" s="230">
        <f>ROUND(I225*H225,2)</f>
        <v>0</v>
      </c>
      <c r="BL225" s="17" t="s">
        <v>135</v>
      </c>
      <c r="BM225" s="229" t="s">
        <v>389</v>
      </c>
    </row>
    <row r="226" s="2" customFormat="1">
      <c r="A226" s="38"/>
      <c r="B226" s="39"/>
      <c r="C226" s="40"/>
      <c r="D226" s="231" t="s">
        <v>137</v>
      </c>
      <c r="E226" s="40"/>
      <c r="F226" s="232" t="s">
        <v>390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137</v>
      </c>
      <c r="AU226" s="17" t="s">
        <v>87</v>
      </c>
    </row>
    <row r="227" s="2" customFormat="1">
      <c r="A227" s="38"/>
      <c r="B227" s="39"/>
      <c r="C227" s="40"/>
      <c r="D227" s="231" t="s">
        <v>150</v>
      </c>
      <c r="E227" s="40"/>
      <c r="F227" s="247" t="s">
        <v>391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150</v>
      </c>
      <c r="AU227" s="17" t="s">
        <v>87</v>
      </c>
    </row>
    <row r="228" s="13" customFormat="1">
      <c r="A228" s="13"/>
      <c r="B228" s="236"/>
      <c r="C228" s="237"/>
      <c r="D228" s="231" t="s">
        <v>142</v>
      </c>
      <c r="E228" s="238" t="s">
        <v>1</v>
      </c>
      <c r="F228" s="239" t="s">
        <v>392</v>
      </c>
      <c r="G228" s="237"/>
      <c r="H228" s="240">
        <v>0.12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142</v>
      </c>
      <c r="AU228" s="246" t="s">
        <v>87</v>
      </c>
      <c r="AV228" s="13" t="s">
        <v>87</v>
      </c>
      <c r="AW228" s="13" t="s">
        <v>34</v>
      </c>
      <c r="AX228" s="13" t="s">
        <v>85</v>
      </c>
      <c r="AY228" s="246" t="s">
        <v>128</v>
      </c>
    </row>
    <row r="229" s="2" customFormat="1" ht="24.15" customHeight="1">
      <c r="A229" s="38"/>
      <c r="B229" s="39"/>
      <c r="C229" s="218" t="s">
        <v>393</v>
      </c>
      <c r="D229" s="218" t="s">
        <v>130</v>
      </c>
      <c r="E229" s="219" t="s">
        <v>394</v>
      </c>
      <c r="F229" s="220" t="s">
        <v>395</v>
      </c>
      <c r="G229" s="221" t="s">
        <v>187</v>
      </c>
      <c r="H229" s="222">
        <v>0.88900000000000001</v>
      </c>
      <c r="I229" s="223"/>
      <c r="J229" s="224">
        <f>ROUND(I229*H229,2)</f>
        <v>0</v>
      </c>
      <c r="K229" s="220" t="s">
        <v>134</v>
      </c>
      <c r="L229" s="44"/>
      <c r="M229" s="225" t="s">
        <v>1</v>
      </c>
      <c r="N229" s="226" t="s">
        <v>42</v>
      </c>
      <c r="O229" s="91"/>
      <c r="P229" s="227">
        <f>O229*H229</f>
        <v>0</v>
      </c>
      <c r="Q229" s="227">
        <v>1.03955</v>
      </c>
      <c r="R229" s="227">
        <f>Q229*H229</f>
        <v>0.92415994999999995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135</v>
      </c>
      <c r="AT229" s="229" t="s">
        <v>130</v>
      </c>
      <c r="AU229" s="229" t="s">
        <v>87</v>
      </c>
      <c r="AY229" s="17" t="s">
        <v>128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135</v>
      </c>
      <c r="BM229" s="229" t="s">
        <v>396</v>
      </c>
    </row>
    <row r="230" s="2" customFormat="1">
      <c r="A230" s="38"/>
      <c r="B230" s="39"/>
      <c r="C230" s="40"/>
      <c r="D230" s="231" t="s">
        <v>137</v>
      </c>
      <c r="E230" s="40"/>
      <c r="F230" s="232" t="s">
        <v>397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87</v>
      </c>
    </row>
    <row r="231" s="2" customFormat="1">
      <c r="A231" s="38"/>
      <c r="B231" s="39"/>
      <c r="C231" s="40"/>
      <c r="D231" s="231" t="s">
        <v>150</v>
      </c>
      <c r="E231" s="40"/>
      <c r="F231" s="247" t="s">
        <v>398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150</v>
      </c>
      <c r="AU231" s="17" t="s">
        <v>87</v>
      </c>
    </row>
    <row r="232" s="2" customFormat="1" ht="24.15" customHeight="1">
      <c r="A232" s="38"/>
      <c r="B232" s="39"/>
      <c r="C232" s="218" t="s">
        <v>399</v>
      </c>
      <c r="D232" s="218" t="s">
        <v>130</v>
      </c>
      <c r="E232" s="219" t="s">
        <v>400</v>
      </c>
      <c r="F232" s="220" t="s">
        <v>401</v>
      </c>
      <c r="G232" s="221" t="s">
        <v>133</v>
      </c>
      <c r="H232" s="222">
        <v>44.637999999999998</v>
      </c>
      <c r="I232" s="223"/>
      <c r="J232" s="224">
        <f>ROUND(I232*H232,2)</f>
        <v>0</v>
      </c>
      <c r="K232" s="220" t="s">
        <v>134</v>
      </c>
      <c r="L232" s="44"/>
      <c r="M232" s="225" t="s">
        <v>1</v>
      </c>
      <c r="N232" s="226" t="s">
        <v>42</v>
      </c>
      <c r="O232" s="91"/>
      <c r="P232" s="227">
        <f>O232*H232</f>
        <v>0</v>
      </c>
      <c r="Q232" s="227">
        <v>0.078159999999999993</v>
      </c>
      <c r="R232" s="227">
        <f>Q232*H232</f>
        <v>3.4889060799999996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135</v>
      </c>
      <c r="AT232" s="229" t="s">
        <v>130</v>
      </c>
      <c r="AU232" s="229" t="s">
        <v>87</v>
      </c>
      <c r="AY232" s="17" t="s">
        <v>128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85</v>
      </c>
      <c r="BK232" s="230">
        <f>ROUND(I232*H232,2)</f>
        <v>0</v>
      </c>
      <c r="BL232" s="17" t="s">
        <v>135</v>
      </c>
      <c r="BM232" s="229" t="s">
        <v>402</v>
      </c>
    </row>
    <row r="233" s="2" customFormat="1">
      <c r="A233" s="38"/>
      <c r="B233" s="39"/>
      <c r="C233" s="40"/>
      <c r="D233" s="231" t="s">
        <v>137</v>
      </c>
      <c r="E233" s="40"/>
      <c r="F233" s="232" t="s">
        <v>403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137</v>
      </c>
      <c r="AU233" s="17" t="s">
        <v>87</v>
      </c>
    </row>
    <row r="234" s="13" customFormat="1">
      <c r="A234" s="13"/>
      <c r="B234" s="236"/>
      <c r="C234" s="237"/>
      <c r="D234" s="231" t="s">
        <v>142</v>
      </c>
      <c r="E234" s="238" t="s">
        <v>1</v>
      </c>
      <c r="F234" s="239" t="s">
        <v>404</v>
      </c>
      <c r="G234" s="237"/>
      <c r="H234" s="240">
        <v>44.637999999999998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142</v>
      </c>
      <c r="AU234" s="246" t="s">
        <v>87</v>
      </c>
      <c r="AV234" s="13" t="s">
        <v>87</v>
      </c>
      <c r="AW234" s="13" t="s">
        <v>34</v>
      </c>
      <c r="AX234" s="13" t="s">
        <v>85</v>
      </c>
      <c r="AY234" s="246" t="s">
        <v>128</v>
      </c>
    </row>
    <row r="235" s="12" customFormat="1" ht="22.8" customHeight="1">
      <c r="A235" s="12"/>
      <c r="B235" s="202"/>
      <c r="C235" s="203"/>
      <c r="D235" s="204" t="s">
        <v>76</v>
      </c>
      <c r="E235" s="216" t="s">
        <v>135</v>
      </c>
      <c r="F235" s="216" t="s">
        <v>254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SUM(P236:P253)</f>
        <v>0</v>
      </c>
      <c r="Q235" s="210"/>
      <c r="R235" s="211">
        <f>SUM(R236:R253)</f>
        <v>9.9978438900000004</v>
      </c>
      <c r="S235" s="210"/>
      <c r="T235" s="212">
        <f>SUM(T236:T253)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85</v>
      </c>
      <c r="AT235" s="214" t="s">
        <v>76</v>
      </c>
      <c r="AU235" s="214" t="s">
        <v>85</v>
      </c>
      <c r="AY235" s="213" t="s">
        <v>128</v>
      </c>
      <c r="BK235" s="215">
        <f>SUM(BK236:BK253)</f>
        <v>0</v>
      </c>
    </row>
    <row r="236" s="2" customFormat="1" ht="24.15" customHeight="1">
      <c r="A236" s="38"/>
      <c r="B236" s="39"/>
      <c r="C236" s="218" t="s">
        <v>405</v>
      </c>
      <c r="D236" s="218" t="s">
        <v>130</v>
      </c>
      <c r="E236" s="219" t="s">
        <v>406</v>
      </c>
      <c r="F236" s="220" t="s">
        <v>407</v>
      </c>
      <c r="G236" s="221" t="s">
        <v>133</v>
      </c>
      <c r="H236" s="222">
        <v>56.015000000000001</v>
      </c>
      <c r="I236" s="223"/>
      <c r="J236" s="224">
        <f>ROUND(I236*H236,2)</f>
        <v>0</v>
      </c>
      <c r="K236" s="220" t="s">
        <v>134</v>
      </c>
      <c r="L236" s="44"/>
      <c r="M236" s="225" t="s">
        <v>1</v>
      </c>
      <c r="N236" s="226" t="s">
        <v>42</v>
      </c>
      <c r="O236" s="91"/>
      <c r="P236" s="227">
        <f>O236*H236</f>
        <v>0</v>
      </c>
      <c r="Q236" s="227">
        <v>0.00027999999999999998</v>
      </c>
      <c r="R236" s="227">
        <f>Q236*H236</f>
        <v>0.015684199999999999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135</v>
      </c>
      <c r="AT236" s="229" t="s">
        <v>130</v>
      </c>
      <c r="AU236" s="229" t="s">
        <v>87</v>
      </c>
      <c r="AY236" s="17" t="s">
        <v>128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85</v>
      </c>
      <c r="BK236" s="230">
        <f>ROUND(I236*H236,2)</f>
        <v>0</v>
      </c>
      <c r="BL236" s="17" t="s">
        <v>135</v>
      </c>
      <c r="BM236" s="229" t="s">
        <v>408</v>
      </c>
    </row>
    <row r="237" s="2" customFormat="1">
      <c r="A237" s="38"/>
      <c r="B237" s="39"/>
      <c r="C237" s="40"/>
      <c r="D237" s="231" t="s">
        <v>137</v>
      </c>
      <c r="E237" s="40"/>
      <c r="F237" s="232" t="s">
        <v>409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137</v>
      </c>
      <c r="AU237" s="17" t="s">
        <v>87</v>
      </c>
    </row>
    <row r="238" s="14" customFormat="1">
      <c r="A238" s="14"/>
      <c r="B238" s="248"/>
      <c r="C238" s="249"/>
      <c r="D238" s="231" t="s">
        <v>142</v>
      </c>
      <c r="E238" s="250" t="s">
        <v>1</v>
      </c>
      <c r="F238" s="251" t="s">
        <v>410</v>
      </c>
      <c r="G238" s="249"/>
      <c r="H238" s="250" t="s">
        <v>1</v>
      </c>
      <c r="I238" s="252"/>
      <c r="J238" s="249"/>
      <c r="K238" s="249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142</v>
      </c>
      <c r="AU238" s="257" t="s">
        <v>87</v>
      </c>
      <c r="AV238" s="14" t="s">
        <v>85</v>
      </c>
      <c r="AW238" s="14" t="s">
        <v>34</v>
      </c>
      <c r="AX238" s="14" t="s">
        <v>77</v>
      </c>
      <c r="AY238" s="257" t="s">
        <v>128</v>
      </c>
    </row>
    <row r="239" s="13" customFormat="1">
      <c r="A239" s="13"/>
      <c r="B239" s="236"/>
      <c r="C239" s="237"/>
      <c r="D239" s="231" t="s">
        <v>142</v>
      </c>
      <c r="E239" s="238" t="s">
        <v>1</v>
      </c>
      <c r="F239" s="239" t="s">
        <v>411</v>
      </c>
      <c r="G239" s="237"/>
      <c r="H239" s="240">
        <v>3.1400000000000001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142</v>
      </c>
      <c r="AU239" s="246" t="s">
        <v>87</v>
      </c>
      <c r="AV239" s="13" t="s">
        <v>87</v>
      </c>
      <c r="AW239" s="13" t="s">
        <v>34</v>
      </c>
      <c r="AX239" s="13" t="s">
        <v>77</v>
      </c>
      <c r="AY239" s="246" t="s">
        <v>128</v>
      </c>
    </row>
    <row r="240" s="14" customFormat="1">
      <c r="A240" s="14"/>
      <c r="B240" s="248"/>
      <c r="C240" s="249"/>
      <c r="D240" s="231" t="s">
        <v>142</v>
      </c>
      <c r="E240" s="250" t="s">
        <v>1</v>
      </c>
      <c r="F240" s="251" t="s">
        <v>412</v>
      </c>
      <c r="G240" s="249"/>
      <c r="H240" s="250" t="s">
        <v>1</v>
      </c>
      <c r="I240" s="252"/>
      <c r="J240" s="249"/>
      <c r="K240" s="249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142</v>
      </c>
      <c r="AU240" s="257" t="s">
        <v>87</v>
      </c>
      <c r="AV240" s="14" t="s">
        <v>85</v>
      </c>
      <c r="AW240" s="14" t="s">
        <v>34</v>
      </c>
      <c r="AX240" s="14" t="s">
        <v>77</v>
      </c>
      <c r="AY240" s="257" t="s">
        <v>128</v>
      </c>
    </row>
    <row r="241" s="13" customFormat="1">
      <c r="A241" s="13"/>
      <c r="B241" s="236"/>
      <c r="C241" s="237"/>
      <c r="D241" s="231" t="s">
        <v>142</v>
      </c>
      <c r="E241" s="238" t="s">
        <v>1</v>
      </c>
      <c r="F241" s="239" t="s">
        <v>413</v>
      </c>
      <c r="G241" s="237"/>
      <c r="H241" s="240">
        <v>52.875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142</v>
      </c>
      <c r="AU241" s="246" t="s">
        <v>87</v>
      </c>
      <c r="AV241" s="13" t="s">
        <v>87</v>
      </c>
      <c r="AW241" s="13" t="s">
        <v>34</v>
      </c>
      <c r="AX241" s="13" t="s">
        <v>77</v>
      </c>
      <c r="AY241" s="246" t="s">
        <v>128</v>
      </c>
    </row>
    <row r="242" s="15" customFormat="1">
      <c r="A242" s="15"/>
      <c r="B242" s="258"/>
      <c r="C242" s="259"/>
      <c r="D242" s="231" t="s">
        <v>142</v>
      </c>
      <c r="E242" s="260" t="s">
        <v>1</v>
      </c>
      <c r="F242" s="261" t="s">
        <v>154</v>
      </c>
      <c r="G242" s="259"/>
      <c r="H242" s="262">
        <v>56.015000000000001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8" t="s">
        <v>142</v>
      </c>
      <c r="AU242" s="268" t="s">
        <v>87</v>
      </c>
      <c r="AV242" s="15" t="s">
        <v>135</v>
      </c>
      <c r="AW242" s="15" t="s">
        <v>34</v>
      </c>
      <c r="AX242" s="15" t="s">
        <v>85</v>
      </c>
      <c r="AY242" s="268" t="s">
        <v>128</v>
      </c>
    </row>
    <row r="243" s="2" customFormat="1" ht="24.15" customHeight="1">
      <c r="A243" s="38"/>
      <c r="B243" s="39"/>
      <c r="C243" s="269" t="s">
        <v>414</v>
      </c>
      <c r="D243" s="269" t="s">
        <v>184</v>
      </c>
      <c r="E243" s="270" t="s">
        <v>415</v>
      </c>
      <c r="F243" s="271" t="s">
        <v>416</v>
      </c>
      <c r="G243" s="272" t="s">
        <v>133</v>
      </c>
      <c r="H243" s="273">
        <v>60.805999999999997</v>
      </c>
      <c r="I243" s="274"/>
      <c r="J243" s="275">
        <f>ROUND(I243*H243,2)</f>
        <v>0</v>
      </c>
      <c r="K243" s="271" t="s">
        <v>134</v>
      </c>
      <c r="L243" s="276"/>
      <c r="M243" s="277" t="s">
        <v>1</v>
      </c>
      <c r="N243" s="278" t="s">
        <v>42</v>
      </c>
      <c r="O243" s="91"/>
      <c r="P243" s="227">
        <f>O243*H243</f>
        <v>0</v>
      </c>
      <c r="Q243" s="227">
        <v>0.00050000000000000001</v>
      </c>
      <c r="R243" s="227">
        <f>Q243*H243</f>
        <v>0.030402999999999999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183</v>
      </c>
      <c r="AT243" s="229" t="s">
        <v>184</v>
      </c>
      <c r="AU243" s="229" t="s">
        <v>87</v>
      </c>
      <c r="AY243" s="17" t="s">
        <v>128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85</v>
      </c>
      <c r="BK243" s="230">
        <f>ROUND(I243*H243,2)</f>
        <v>0</v>
      </c>
      <c r="BL243" s="17" t="s">
        <v>135</v>
      </c>
      <c r="BM243" s="229" t="s">
        <v>417</v>
      </c>
    </row>
    <row r="244" s="2" customFormat="1">
      <c r="A244" s="38"/>
      <c r="B244" s="39"/>
      <c r="C244" s="40"/>
      <c r="D244" s="231" t="s">
        <v>137</v>
      </c>
      <c r="E244" s="40"/>
      <c r="F244" s="232" t="s">
        <v>416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87</v>
      </c>
    </row>
    <row r="245" s="13" customFormat="1">
      <c r="A245" s="13"/>
      <c r="B245" s="236"/>
      <c r="C245" s="237"/>
      <c r="D245" s="231" t="s">
        <v>142</v>
      </c>
      <c r="E245" s="238" t="s">
        <v>1</v>
      </c>
      <c r="F245" s="239" t="s">
        <v>413</v>
      </c>
      <c r="G245" s="237"/>
      <c r="H245" s="240">
        <v>52.875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142</v>
      </c>
      <c r="AU245" s="246" t="s">
        <v>87</v>
      </c>
      <c r="AV245" s="13" t="s">
        <v>87</v>
      </c>
      <c r="AW245" s="13" t="s">
        <v>34</v>
      </c>
      <c r="AX245" s="13" t="s">
        <v>85</v>
      </c>
      <c r="AY245" s="246" t="s">
        <v>128</v>
      </c>
    </row>
    <row r="246" s="13" customFormat="1">
      <c r="A246" s="13"/>
      <c r="B246" s="236"/>
      <c r="C246" s="237"/>
      <c r="D246" s="231" t="s">
        <v>142</v>
      </c>
      <c r="E246" s="237"/>
      <c r="F246" s="239" t="s">
        <v>418</v>
      </c>
      <c r="G246" s="237"/>
      <c r="H246" s="240">
        <v>60.805999999999997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142</v>
      </c>
      <c r="AU246" s="246" t="s">
        <v>87</v>
      </c>
      <c r="AV246" s="13" t="s">
        <v>87</v>
      </c>
      <c r="AW246" s="13" t="s">
        <v>4</v>
      </c>
      <c r="AX246" s="13" t="s">
        <v>85</v>
      </c>
      <c r="AY246" s="246" t="s">
        <v>128</v>
      </c>
    </row>
    <row r="247" s="2" customFormat="1" ht="24.15" customHeight="1">
      <c r="A247" s="38"/>
      <c r="B247" s="39"/>
      <c r="C247" s="269" t="s">
        <v>419</v>
      </c>
      <c r="D247" s="269" t="s">
        <v>184</v>
      </c>
      <c r="E247" s="270" t="s">
        <v>420</v>
      </c>
      <c r="F247" s="271" t="s">
        <v>421</v>
      </c>
      <c r="G247" s="272" t="s">
        <v>133</v>
      </c>
      <c r="H247" s="273">
        <v>3.6110000000000002</v>
      </c>
      <c r="I247" s="274"/>
      <c r="J247" s="275">
        <f>ROUND(I247*H247,2)</f>
        <v>0</v>
      </c>
      <c r="K247" s="271" t="s">
        <v>134</v>
      </c>
      <c r="L247" s="276"/>
      <c r="M247" s="277" t="s">
        <v>1</v>
      </c>
      <c r="N247" s="278" t="s">
        <v>42</v>
      </c>
      <c r="O247" s="91"/>
      <c r="P247" s="227">
        <f>O247*H247</f>
        <v>0</v>
      </c>
      <c r="Q247" s="227">
        <v>0.00014999999999999999</v>
      </c>
      <c r="R247" s="227">
        <f>Q247*H247</f>
        <v>0.00054164999999999997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183</v>
      </c>
      <c r="AT247" s="229" t="s">
        <v>184</v>
      </c>
      <c r="AU247" s="229" t="s">
        <v>87</v>
      </c>
      <c r="AY247" s="17" t="s">
        <v>128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85</v>
      </c>
      <c r="BK247" s="230">
        <f>ROUND(I247*H247,2)</f>
        <v>0</v>
      </c>
      <c r="BL247" s="17" t="s">
        <v>135</v>
      </c>
      <c r="BM247" s="229" t="s">
        <v>422</v>
      </c>
    </row>
    <row r="248" s="2" customFormat="1">
      <c r="A248" s="38"/>
      <c r="B248" s="39"/>
      <c r="C248" s="40"/>
      <c r="D248" s="231" t="s">
        <v>137</v>
      </c>
      <c r="E248" s="40"/>
      <c r="F248" s="232" t="s">
        <v>421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137</v>
      </c>
      <c r="AU248" s="17" t="s">
        <v>87</v>
      </c>
    </row>
    <row r="249" s="13" customFormat="1">
      <c r="A249" s="13"/>
      <c r="B249" s="236"/>
      <c r="C249" s="237"/>
      <c r="D249" s="231" t="s">
        <v>142</v>
      </c>
      <c r="E249" s="238" t="s">
        <v>1</v>
      </c>
      <c r="F249" s="239" t="s">
        <v>411</v>
      </c>
      <c r="G249" s="237"/>
      <c r="H249" s="240">
        <v>3.1400000000000001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142</v>
      </c>
      <c r="AU249" s="246" t="s">
        <v>87</v>
      </c>
      <c r="AV249" s="13" t="s">
        <v>87</v>
      </c>
      <c r="AW249" s="13" t="s">
        <v>34</v>
      </c>
      <c r="AX249" s="13" t="s">
        <v>85</v>
      </c>
      <c r="AY249" s="246" t="s">
        <v>128</v>
      </c>
    </row>
    <row r="250" s="13" customFormat="1">
      <c r="A250" s="13"/>
      <c r="B250" s="236"/>
      <c r="C250" s="237"/>
      <c r="D250" s="231" t="s">
        <v>142</v>
      </c>
      <c r="E250" s="237"/>
      <c r="F250" s="239" t="s">
        <v>423</v>
      </c>
      <c r="G250" s="237"/>
      <c r="H250" s="240">
        <v>3.6110000000000002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142</v>
      </c>
      <c r="AU250" s="246" t="s">
        <v>87</v>
      </c>
      <c r="AV250" s="13" t="s">
        <v>87</v>
      </c>
      <c r="AW250" s="13" t="s">
        <v>4</v>
      </c>
      <c r="AX250" s="13" t="s">
        <v>85</v>
      </c>
      <c r="AY250" s="246" t="s">
        <v>128</v>
      </c>
    </row>
    <row r="251" s="2" customFormat="1" ht="24.15" customHeight="1">
      <c r="A251" s="38"/>
      <c r="B251" s="39"/>
      <c r="C251" s="218" t="s">
        <v>424</v>
      </c>
      <c r="D251" s="218" t="s">
        <v>130</v>
      </c>
      <c r="E251" s="219" t="s">
        <v>425</v>
      </c>
      <c r="F251" s="220" t="s">
        <v>426</v>
      </c>
      <c r="G251" s="221" t="s">
        <v>147</v>
      </c>
      <c r="H251" s="222">
        <v>4.6630000000000003</v>
      </c>
      <c r="I251" s="223"/>
      <c r="J251" s="224">
        <f>ROUND(I251*H251,2)</f>
        <v>0</v>
      </c>
      <c r="K251" s="220" t="s">
        <v>134</v>
      </c>
      <c r="L251" s="44"/>
      <c r="M251" s="225" t="s">
        <v>1</v>
      </c>
      <c r="N251" s="226" t="s">
        <v>42</v>
      </c>
      <c r="O251" s="91"/>
      <c r="P251" s="227">
        <f>O251*H251</f>
        <v>0</v>
      </c>
      <c r="Q251" s="227">
        <v>2.13408</v>
      </c>
      <c r="R251" s="227">
        <f>Q251*H251</f>
        <v>9.951215040000001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135</v>
      </c>
      <c r="AT251" s="229" t="s">
        <v>130</v>
      </c>
      <c r="AU251" s="229" t="s">
        <v>87</v>
      </c>
      <c r="AY251" s="17" t="s">
        <v>128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85</v>
      </c>
      <c r="BK251" s="230">
        <f>ROUND(I251*H251,2)</f>
        <v>0</v>
      </c>
      <c r="BL251" s="17" t="s">
        <v>135</v>
      </c>
      <c r="BM251" s="229" t="s">
        <v>427</v>
      </c>
    </row>
    <row r="252" s="2" customFormat="1">
      <c r="A252" s="38"/>
      <c r="B252" s="39"/>
      <c r="C252" s="40"/>
      <c r="D252" s="231" t="s">
        <v>137</v>
      </c>
      <c r="E252" s="40"/>
      <c r="F252" s="232" t="s">
        <v>428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137</v>
      </c>
      <c r="AU252" s="17" t="s">
        <v>87</v>
      </c>
    </row>
    <row r="253" s="13" customFormat="1">
      <c r="A253" s="13"/>
      <c r="B253" s="236"/>
      <c r="C253" s="237"/>
      <c r="D253" s="231" t="s">
        <v>142</v>
      </c>
      <c r="E253" s="238" t="s">
        <v>1</v>
      </c>
      <c r="F253" s="239" t="s">
        <v>429</v>
      </c>
      <c r="G253" s="237"/>
      <c r="H253" s="240">
        <v>4.6630000000000003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142</v>
      </c>
      <c r="AU253" s="246" t="s">
        <v>87</v>
      </c>
      <c r="AV253" s="13" t="s">
        <v>87</v>
      </c>
      <c r="AW253" s="13" t="s">
        <v>34</v>
      </c>
      <c r="AX253" s="13" t="s">
        <v>85</v>
      </c>
      <c r="AY253" s="246" t="s">
        <v>128</v>
      </c>
    </row>
    <row r="254" s="12" customFormat="1" ht="22.8" customHeight="1">
      <c r="A254" s="12"/>
      <c r="B254" s="202"/>
      <c r="C254" s="203"/>
      <c r="D254" s="204" t="s">
        <v>76</v>
      </c>
      <c r="E254" s="216" t="s">
        <v>183</v>
      </c>
      <c r="F254" s="216" t="s">
        <v>430</v>
      </c>
      <c r="G254" s="203"/>
      <c r="H254" s="203"/>
      <c r="I254" s="206"/>
      <c r="J254" s="217">
        <f>BK254</f>
        <v>0</v>
      </c>
      <c r="K254" s="203"/>
      <c r="L254" s="208"/>
      <c r="M254" s="209"/>
      <c r="N254" s="210"/>
      <c r="O254" s="210"/>
      <c r="P254" s="211">
        <f>SUM(P255:P261)</f>
        <v>0</v>
      </c>
      <c r="Q254" s="210"/>
      <c r="R254" s="211">
        <f>SUM(R255:R261)</f>
        <v>0.0136224</v>
      </c>
      <c r="S254" s="210"/>
      <c r="T254" s="212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85</v>
      </c>
      <c r="AT254" s="214" t="s">
        <v>76</v>
      </c>
      <c r="AU254" s="214" t="s">
        <v>85</v>
      </c>
      <c r="AY254" s="213" t="s">
        <v>128</v>
      </c>
      <c r="BK254" s="215">
        <f>SUM(BK255:BK261)</f>
        <v>0</v>
      </c>
    </row>
    <row r="255" s="2" customFormat="1" ht="24.15" customHeight="1">
      <c r="A255" s="38"/>
      <c r="B255" s="39"/>
      <c r="C255" s="218" t="s">
        <v>431</v>
      </c>
      <c r="D255" s="218" t="s">
        <v>130</v>
      </c>
      <c r="E255" s="219" t="s">
        <v>432</v>
      </c>
      <c r="F255" s="220" t="s">
        <v>433</v>
      </c>
      <c r="G255" s="221" t="s">
        <v>434</v>
      </c>
      <c r="H255" s="222">
        <v>25.800000000000001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42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135</v>
      </c>
      <c r="AT255" s="229" t="s">
        <v>130</v>
      </c>
      <c r="AU255" s="229" t="s">
        <v>87</v>
      </c>
      <c r="AY255" s="17" t="s">
        <v>128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85</v>
      </c>
      <c r="BK255" s="230">
        <f>ROUND(I255*H255,2)</f>
        <v>0</v>
      </c>
      <c r="BL255" s="17" t="s">
        <v>135</v>
      </c>
      <c r="BM255" s="229" t="s">
        <v>435</v>
      </c>
    </row>
    <row r="256" s="2" customFormat="1">
      <c r="A256" s="38"/>
      <c r="B256" s="39"/>
      <c r="C256" s="40"/>
      <c r="D256" s="231" t="s">
        <v>137</v>
      </c>
      <c r="E256" s="40"/>
      <c r="F256" s="232" t="s">
        <v>436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137</v>
      </c>
      <c r="AU256" s="17" t="s">
        <v>87</v>
      </c>
    </row>
    <row r="257" s="13" customFormat="1">
      <c r="A257" s="13"/>
      <c r="B257" s="236"/>
      <c r="C257" s="237"/>
      <c r="D257" s="231" t="s">
        <v>142</v>
      </c>
      <c r="E257" s="238" t="s">
        <v>1</v>
      </c>
      <c r="F257" s="239" t="s">
        <v>437</v>
      </c>
      <c r="G257" s="237"/>
      <c r="H257" s="240">
        <v>25.800000000000001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142</v>
      </c>
      <c r="AU257" s="246" t="s">
        <v>87</v>
      </c>
      <c r="AV257" s="13" t="s">
        <v>87</v>
      </c>
      <c r="AW257" s="13" t="s">
        <v>34</v>
      </c>
      <c r="AX257" s="13" t="s">
        <v>85</v>
      </c>
      <c r="AY257" s="246" t="s">
        <v>128</v>
      </c>
    </row>
    <row r="258" s="2" customFormat="1" ht="37.8" customHeight="1">
      <c r="A258" s="38"/>
      <c r="B258" s="39"/>
      <c r="C258" s="269" t="s">
        <v>438</v>
      </c>
      <c r="D258" s="269" t="s">
        <v>184</v>
      </c>
      <c r="E258" s="270" t="s">
        <v>439</v>
      </c>
      <c r="F258" s="271" t="s">
        <v>440</v>
      </c>
      <c r="G258" s="272" t="s">
        <v>434</v>
      </c>
      <c r="H258" s="273">
        <v>28.379999999999999</v>
      </c>
      <c r="I258" s="274"/>
      <c r="J258" s="275">
        <f>ROUND(I258*H258,2)</f>
        <v>0</v>
      </c>
      <c r="K258" s="271" t="s">
        <v>134</v>
      </c>
      <c r="L258" s="276"/>
      <c r="M258" s="277" t="s">
        <v>1</v>
      </c>
      <c r="N258" s="278" t="s">
        <v>42</v>
      </c>
      <c r="O258" s="91"/>
      <c r="P258" s="227">
        <f>O258*H258</f>
        <v>0</v>
      </c>
      <c r="Q258" s="227">
        <v>0.00048000000000000001</v>
      </c>
      <c r="R258" s="227">
        <f>Q258*H258</f>
        <v>0.0136224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183</v>
      </c>
      <c r="AT258" s="229" t="s">
        <v>184</v>
      </c>
      <c r="AU258" s="229" t="s">
        <v>87</v>
      </c>
      <c r="AY258" s="17" t="s">
        <v>128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85</v>
      </c>
      <c r="BK258" s="230">
        <f>ROUND(I258*H258,2)</f>
        <v>0</v>
      </c>
      <c r="BL258" s="17" t="s">
        <v>135</v>
      </c>
      <c r="BM258" s="229" t="s">
        <v>441</v>
      </c>
    </row>
    <row r="259" s="2" customFormat="1">
      <c r="A259" s="38"/>
      <c r="B259" s="39"/>
      <c r="C259" s="40"/>
      <c r="D259" s="231" t="s">
        <v>137</v>
      </c>
      <c r="E259" s="40"/>
      <c r="F259" s="232" t="s">
        <v>440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137</v>
      </c>
      <c r="AU259" s="17" t="s">
        <v>87</v>
      </c>
    </row>
    <row r="260" s="13" customFormat="1">
      <c r="A260" s="13"/>
      <c r="B260" s="236"/>
      <c r="C260" s="237"/>
      <c r="D260" s="231" t="s">
        <v>142</v>
      </c>
      <c r="E260" s="238" t="s">
        <v>1</v>
      </c>
      <c r="F260" s="239" t="s">
        <v>437</v>
      </c>
      <c r="G260" s="237"/>
      <c r="H260" s="240">
        <v>25.800000000000001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142</v>
      </c>
      <c r="AU260" s="246" t="s">
        <v>87</v>
      </c>
      <c r="AV260" s="13" t="s">
        <v>87</v>
      </c>
      <c r="AW260" s="13" t="s">
        <v>34</v>
      </c>
      <c r="AX260" s="13" t="s">
        <v>85</v>
      </c>
      <c r="AY260" s="246" t="s">
        <v>128</v>
      </c>
    </row>
    <row r="261" s="13" customFormat="1">
      <c r="A261" s="13"/>
      <c r="B261" s="236"/>
      <c r="C261" s="237"/>
      <c r="D261" s="231" t="s">
        <v>142</v>
      </c>
      <c r="E261" s="237"/>
      <c r="F261" s="239" t="s">
        <v>442</v>
      </c>
      <c r="G261" s="237"/>
      <c r="H261" s="240">
        <v>28.379999999999999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142</v>
      </c>
      <c r="AU261" s="246" t="s">
        <v>87</v>
      </c>
      <c r="AV261" s="13" t="s">
        <v>87</v>
      </c>
      <c r="AW261" s="13" t="s">
        <v>4</v>
      </c>
      <c r="AX261" s="13" t="s">
        <v>85</v>
      </c>
      <c r="AY261" s="246" t="s">
        <v>128</v>
      </c>
    </row>
    <row r="262" s="12" customFormat="1" ht="22.8" customHeight="1">
      <c r="A262" s="12"/>
      <c r="B262" s="202"/>
      <c r="C262" s="203"/>
      <c r="D262" s="204" t="s">
        <v>76</v>
      </c>
      <c r="E262" s="216" t="s">
        <v>190</v>
      </c>
      <c r="F262" s="216" t="s">
        <v>261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SUM(P263:P285)</f>
        <v>0</v>
      </c>
      <c r="Q262" s="210"/>
      <c r="R262" s="211">
        <f>SUM(R263:R285)</f>
        <v>7.6994049999999996</v>
      </c>
      <c r="S262" s="210"/>
      <c r="T262" s="212">
        <f>SUM(T263:T285)</f>
        <v>34.511600000000001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85</v>
      </c>
      <c r="AT262" s="214" t="s">
        <v>76</v>
      </c>
      <c r="AU262" s="214" t="s">
        <v>85</v>
      </c>
      <c r="AY262" s="213" t="s">
        <v>128</v>
      </c>
      <c r="BK262" s="215">
        <f>SUM(BK263:BK285)</f>
        <v>0</v>
      </c>
    </row>
    <row r="263" s="2" customFormat="1" ht="21.75" customHeight="1">
      <c r="A263" s="38"/>
      <c r="B263" s="39"/>
      <c r="C263" s="218" t="s">
        <v>443</v>
      </c>
      <c r="D263" s="218" t="s">
        <v>130</v>
      </c>
      <c r="E263" s="219" t="s">
        <v>230</v>
      </c>
      <c r="F263" s="220" t="s">
        <v>444</v>
      </c>
      <c r="G263" s="221" t="s">
        <v>445</v>
      </c>
      <c r="H263" s="222">
        <v>13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42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135</v>
      </c>
      <c r="AT263" s="229" t="s">
        <v>130</v>
      </c>
      <c r="AU263" s="229" t="s">
        <v>87</v>
      </c>
      <c r="AY263" s="17" t="s">
        <v>128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85</v>
      </c>
      <c r="BK263" s="230">
        <f>ROUND(I263*H263,2)</f>
        <v>0</v>
      </c>
      <c r="BL263" s="17" t="s">
        <v>135</v>
      </c>
      <c r="BM263" s="229" t="s">
        <v>446</v>
      </c>
    </row>
    <row r="264" s="2" customFormat="1">
      <c r="A264" s="38"/>
      <c r="B264" s="39"/>
      <c r="C264" s="40"/>
      <c r="D264" s="231" t="s">
        <v>137</v>
      </c>
      <c r="E264" s="40"/>
      <c r="F264" s="232" t="s">
        <v>444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137</v>
      </c>
      <c r="AU264" s="17" t="s">
        <v>87</v>
      </c>
    </row>
    <row r="265" s="2" customFormat="1">
      <c r="A265" s="38"/>
      <c r="B265" s="39"/>
      <c r="C265" s="40"/>
      <c r="D265" s="231" t="s">
        <v>150</v>
      </c>
      <c r="E265" s="40"/>
      <c r="F265" s="247" t="s">
        <v>447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150</v>
      </c>
      <c r="AU265" s="17" t="s">
        <v>87</v>
      </c>
    </row>
    <row r="266" s="2" customFormat="1" ht="21.75" customHeight="1">
      <c r="A266" s="38"/>
      <c r="B266" s="39"/>
      <c r="C266" s="269" t="s">
        <v>448</v>
      </c>
      <c r="D266" s="269" t="s">
        <v>184</v>
      </c>
      <c r="E266" s="270" t="s">
        <v>449</v>
      </c>
      <c r="F266" s="271" t="s">
        <v>450</v>
      </c>
      <c r="G266" s="272" t="s">
        <v>434</v>
      </c>
      <c r="H266" s="273">
        <v>7.5</v>
      </c>
      <c r="I266" s="274"/>
      <c r="J266" s="275">
        <f>ROUND(I266*H266,2)</f>
        <v>0</v>
      </c>
      <c r="K266" s="271" t="s">
        <v>1</v>
      </c>
      <c r="L266" s="276"/>
      <c r="M266" s="277" t="s">
        <v>1</v>
      </c>
      <c r="N266" s="278" t="s">
        <v>42</v>
      </c>
      <c r="O266" s="91"/>
      <c r="P266" s="227">
        <f>O266*H266</f>
        <v>0</v>
      </c>
      <c r="Q266" s="227">
        <v>0.0043099999999999996</v>
      </c>
      <c r="R266" s="227">
        <f>Q266*H266</f>
        <v>0.032325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183</v>
      </c>
      <c r="AT266" s="229" t="s">
        <v>184</v>
      </c>
      <c r="AU266" s="229" t="s">
        <v>87</v>
      </c>
      <c r="AY266" s="17" t="s">
        <v>128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85</v>
      </c>
      <c r="BK266" s="230">
        <f>ROUND(I266*H266,2)</f>
        <v>0</v>
      </c>
      <c r="BL266" s="17" t="s">
        <v>135</v>
      </c>
      <c r="BM266" s="229" t="s">
        <v>451</v>
      </c>
    </row>
    <row r="267" s="2" customFormat="1">
      <c r="A267" s="38"/>
      <c r="B267" s="39"/>
      <c r="C267" s="40"/>
      <c r="D267" s="231" t="s">
        <v>137</v>
      </c>
      <c r="E267" s="40"/>
      <c r="F267" s="232" t="s">
        <v>450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137</v>
      </c>
      <c r="AU267" s="17" t="s">
        <v>87</v>
      </c>
    </row>
    <row r="268" s="2" customFormat="1" ht="21.75" customHeight="1">
      <c r="A268" s="38"/>
      <c r="B268" s="39"/>
      <c r="C268" s="269" t="s">
        <v>452</v>
      </c>
      <c r="D268" s="269" t="s">
        <v>184</v>
      </c>
      <c r="E268" s="270" t="s">
        <v>453</v>
      </c>
      <c r="F268" s="271" t="s">
        <v>454</v>
      </c>
      <c r="G268" s="272" t="s">
        <v>434</v>
      </c>
      <c r="H268" s="273">
        <v>1</v>
      </c>
      <c r="I268" s="274"/>
      <c r="J268" s="275">
        <f>ROUND(I268*H268,2)</f>
        <v>0</v>
      </c>
      <c r="K268" s="271" t="s">
        <v>134</v>
      </c>
      <c r="L268" s="276"/>
      <c r="M268" s="277" t="s">
        <v>1</v>
      </c>
      <c r="N268" s="278" t="s">
        <v>42</v>
      </c>
      <c r="O268" s="91"/>
      <c r="P268" s="227">
        <f>O268*H268</f>
        <v>0</v>
      </c>
      <c r="Q268" s="227">
        <v>0.016619999999999999</v>
      </c>
      <c r="R268" s="227">
        <f>Q268*H268</f>
        <v>0.016619999999999999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183</v>
      </c>
      <c r="AT268" s="229" t="s">
        <v>184</v>
      </c>
      <c r="AU268" s="229" t="s">
        <v>87</v>
      </c>
      <c r="AY268" s="17" t="s">
        <v>128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85</v>
      </c>
      <c r="BK268" s="230">
        <f>ROUND(I268*H268,2)</f>
        <v>0</v>
      </c>
      <c r="BL268" s="17" t="s">
        <v>135</v>
      </c>
      <c r="BM268" s="229" t="s">
        <v>455</v>
      </c>
    </row>
    <row r="269" s="2" customFormat="1">
      <c r="A269" s="38"/>
      <c r="B269" s="39"/>
      <c r="C269" s="40"/>
      <c r="D269" s="231" t="s">
        <v>137</v>
      </c>
      <c r="E269" s="40"/>
      <c r="F269" s="232" t="s">
        <v>454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87</v>
      </c>
    </row>
    <row r="270" s="2" customFormat="1" ht="24.15" customHeight="1">
      <c r="A270" s="38"/>
      <c r="B270" s="39"/>
      <c r="C270" s="218" t="s">
        <v>456</v>
      </c>
      <c r="D270" s="218" t="s">
        <v>130</v>
      </c>
      <c r="E270" s="219" t="s">
        <v>457</v>
      </c>
      <c r="F270" s="220" t="s">
        <v>458</v>
      </c>
      <c r="G270" s="221" t="s">
        <v>147</v>
      </c>
      <c r="H270" s="222">
        <v>19.120000000000001</v>
      </c>
      <c r="I270" s="223"/>
      <c r="J270" s="224">
        <f>ROUND(I270*H270,2)</f>
        <v>0</v>
      </c>
      <c r="K270" s="220" t="s">
        <v>134</v>
      </c>
      <c r="L270" s="44"/>
      <c r="M270" s="225" t="s">
        <v>1</v>
      </c>
      <c r="N270" s="226" t="s">
        <v>42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1.8049999999999999</v>
      </c>
      <c r="T270" s="228">
        <f>S270*H270</f>
        <v>34.511600000000001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135</v>
      </c>
      <c r="AT270" s="229" t="s">
        <v>130</v>
      </c>
      <c r="AU270" s="229" t="s">
        <v>87</v>
      </c>
      <c r="AY270" s="17" t="s">
        <v>128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85</v>
      </c>
      <c r="BK270" s="230">
        <f>ROUND(I270*H270,2)</f>
        <v>0</v>
      </c>
      <c r="BL270" s="17" t="s">
        <v>135</v>
      </c>
      <c r="BM270" s="229" t="s">
        <v>459</v>
      </c>
    </row>
    <row r="271" s="2" customFormat="1">
      <c r="A271" s="38"/>
      <c r="B271" s="39"/>
      <c r="C271" s="40"/>
      <c r="D271" s="231" t="s">
        <v>137</v>
      </c>
      <c r="E271" s="40"/>
      <c r="F271" s="232" t="s">
        <v>460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137</v>
      </c>
      <c r="AU271" s="17" t="s">
        <v>87</v>
      </c>
    </row>
    <row r="272" s="2" customFormat="1">
      <c r="A272" s="38"/>
      <c r="B272" s="39"/>
      <c r="C272" s="40"/>
      <c r="D272" s="231" t="s">
        <v>150</v>
      </c>
      <c r="E272" s="40"/>
      <c r="F272" s="247" t="s">
        <v>461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150</v>
      </c>
      <c r="AU272" s="17" t="s">
        <v>87</v>
      </c>
    </row>
    <row r="273" s="13" customFormat="1">
      <c r="A273" s="13"/>
      <c r="B273" s="236"/>
      <c r="C273" s="237"/>
      <c r="D273" s="231" t="s">
        <v>142</v>
      </c>
      <c r="E273" s="238" t="s">
        <v>1</v>
      </c>
      <c r="F273" s="239" t="s">
        <v>462</v>
      </c>
      <c r="G273" s="237"/>
      <c r="H273" s="240">
        <v>19.120000000000001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142</v>
      </c>
      <c r="AU273" s="246" t="s">
        <v>87</v>
      </c>
      <c r="AV273" s="13" t="s">
        <v>87</v>
      </c>
      <c r="AW273" s="13" t="s">
        <v>34</v>
      </c>
      <c r="AX273" s="13" t="s">
        <v>85</v>
      </c>
      <c r="AY273" s="246" t="s">
        <v>128</v>
      </c>
    </row>
    <row r="274" s="2" customFormat="1" ht="24.15" customHeight="1">
      <c r="A274" s="38"/>
      <c r="B274" s="39"/>
      <c r="C274" s="218" t="s">
        <v>463</v>
      </c>
      <c r="D274" s="218" t="s">
        <v>130</v>
      </c>
      <c r="E274" s="219" t="s">
        <v>267</v>
      </c>
      <c r="F274" s="220" t="s">
        <v>268</v>
      </c>
      <c r="G274" s="221" t="s">
        <v>147</v>
      </c>
      <c r="H274" s="222">
        <v>19.120000000000001</v>
      </c>
      <c r="I274" s="223"/>
      <c r="J274" s="224">
        <f>ROUND(I274*H274,2)</f>
        <v>0</v>
      </c>
      <c r="K274" s="220" t="s">
        <v>134</v>
      </c>
      <c r="L274" s="44"/>
      <c r="M274" s="225" t="s">
        <v>1</v>
      </c>
      <c r="N274" s="226" t="s">
        <v>42</v>
      </c>
      <c r="O274" s="91"/>
      <c r="P274" s="227">
        <f>O274*H274</f>
        <v>0</v>
      </c>
      <c r="Q274" s="227">
        <v>0.40000000000000002</v>
      </c>
      <c r="R274" s="227">
        <f>Q274*H274</f>
        <v>7.6480000000000006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135</v>
      </c>
      <c r="AT274" s="229" t="s">
        <v>130</v>
      </c>
      <c r="AU274" s="229" t="s">
        <v>87</v>
      </c>
      <c r="AY274" s="17" t="s">
        <v>128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85</v>
      </c>
      <c r="BK274" s="230">
        <f>ROUND(I274*H274,2)</f>
        <v>0</v>
      </c>
      <c r="BL274" s="17" t="s">
        <v>135</v>
      </c>
      <c r="BM274" s="229" t="s">
        <v>464</v>
      </c>
    </row>
    <row r="275" s="2" customFormat="1">
      <c r="A275" s="38"/>
      <c r="B275" s="39"/>
      <c r="C275" s="40"/>
      <c r="D275" s="231" t="s">
        <v>137</v>
      </c>
      <c r="E275" s="40"/>
      <c r="F275" s="232" t="s">
        <v>270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87</v>
      </c>
    </row>
    <row r="276" s="13" customFormat="1">
      <c r="A276" s="13"/>
      <c r="B276" s="236"/>
      <c r="C276" s="237"/>
      <c r="D276" s="231" t="s">
        <v>142</v>
      </c>
      <c r="E276" s="238" t="s">
        <v>1</v>
      </c>
      <c r="F276" s="239" t="s">
        <v>462</v>
      </c>
      <c r="G276" s="237"/>
      <c r="H276" s="240">
        <v>19.120000000000001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142</v>
      </c>
      <c r="AU276" s="246" t="s">
        <v>87</v>
      </c>
      <c r="AV276" s="13" t="s">
        <v>87</v>
      </c>
      <c r="AW276" s="13" t="s">
        <v>34</v>
      </c>
      <c r="AX276" s="13" t="s">
        <v>85</v>
      </c>
      <c r="AY276" s="246" t="s">
        <v>128</v>
      </c>
    </row>
    <row r="277" s="2" customFormat="1" ht="24.15" customHeight="1">
      <c r="A277" s="38"/>
      <c r="B277" s="39"/>
      <c r="C277" s="218" t="s">
        <v>465</v>
      </c>
      <c r="D277" s="218" t="s">
        <v>130</v>
      </c>
      <c r="E277" s="219" t="s">
        <v>272</v>
      </c>
      <c r="F277" s="220" t="s">
        <v>273</v>
      </c>
      <c r="G277" s="221" t="s">
        <v>147</v>
      </c>
      <c r="H277" s="222">
        <v>19.120000000000001</v>
      </c>
      <c r="I277" s="223"/>
      <c r="J277" s="224">
        <f>ROUND(I277*H277,2)</f>
        <v>0</v>
      </c>
      <c r="K277" s="220" t="s">
        <v>134</v>
      </c>
      <c r="L277" s="44"/>
      <c r="M277" s="225" t="s">
        <v>1</v>
      </c>
      <c r="N277" s="226" t="s">
        <v>42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135</v>
      </c>
      <c r="AT277" s="229" t="s">
        <v>130</v>
      </c>
      <c r="AU277" s="229" t="s">
        <v>87</v>
      </c>
      <c r="AY277" s="17" t="s">
        <v>128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85</v>
      </c>
      <c r="BK277" s="230">
        <f>ROUND(I277*H277,2)</f>
        <v>0</v>
      </c>
      <c r="BL277" s="17" t="s">
        <v>135</v>
      </c>
      <c r="BM277" s="229" t="s">
        <v>466</v>
      </c>
    </row>
    <row r="278" s="2" customFormat="1">
      <c r="A278" s="38"/>
      <c r="B278" s="39"/>
      <c r="C278" s="40"/>
      <c r="D278" s="231" t="s">
        <v>137</v>
      </c>
      <c r="E278" s="40"/>
      <c r="F278" s="232" t="s">
        <v>275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137</v>
      </c>
      <c r="AU278" s="17" t="s">
        <v>87</v>
      </c>
    </row>
    <row r="279" s="13" customFormat="1">
      <c r="A279" s="13"/>
      <c r="B279" s="236"/>
      <c r="C279" s="237"/>
      <c r="D279" s="231" t="s">
        <v>142</v>
      </c>
      <c r="E279" s="238" t="s">
        <v>1</v>
      </c>
      <c r="F279" s="239" t="s">
        <v>462</v>
      </c>
      <c r="G279" s="237"/>
      <c r="H279" s="240">
        <v>19.120000000000001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142</v>
      </c>
      <c r="AU279" s="246" t="s">
        <v>87</v>
      </c>
      <c r="AV279" s="13" t="s">
        <v>87</v>
      </c>
      <c r="AW279" s="13" t="s">
        <v>34</v>
      </c>
      <c r="AX279" s="13" t="s">
        <v>85</v>
      </c>
      <c r="AY279" s="246" t="s">
        <v>128</v>
      </c>
    </row>
    <row r="280" s="2" customFormat="1" ht="16.5" customHeight="1">
      <c r="A280" s="38"/>
      <c r="B280" s="39"/>
      <c r="C280" s="218" t="s">
        <v>467</v>
      </c>
      <c r="D280" s="218" t="s">
        <v>130</v>
      </c>
      <c r="E280" s="219" t="s">
        <v>277</v>
      </c>
      <c r="F280" s="220" t="s">
        <v>278</v>
      </c>
      <c r="G280" s="221" t="s">
        <v>279</v>
      </c>
      <c r="H280" s="222">
        <v>1</v>
      </c>
      <c r="I280" s="223"/>
      <c r="J280" s="224">
        <f>ROUND(I280*H280,2)</f>
        <v>0</v>
      </c>
      <c r="K280" s="220" t="s">
        <v>1</v>
      </c>
      <c r="L280" s="44"/>
      <c r="M280" s="225" t="s">
        <v>1</v>
      </c>
      <c r="N280" s="226" t="s">
        <v>42</v>
      </c>
      <c r="O280" s="91"/>
      <c r="P280" s="227">
        <f>O280*H280</f>
        <v>0</v>
      </c>
      <c r="Q280" s="227">
        <v>0.00123</v>
      </c>
      <c r="R280" s="227">
        <f>Q280*H280</f>
        <v>0.00123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135</v>
      </c>
      <c r="AT280" s="229" t="s">
        <v>130</v>
      </c>
      <c r="AU280" s="229" t="s">
        <v>87</v>
      </c>
      <c r="AY280" s="17" t="s">
        <v>128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85</v>
      </c>
      <c r="BK280" s="230">
        <f>ROUND(I280*H280,2)</f>
        <v>0</v>
      </c>
      <c r="BL280" s="17" t="s">
        <v>135</v>
      </c>
      <c r="BM280" s="229" t="s">
        <v>468</v>
      </c>
    </row>
    <row r="281" s="2" customFormat="1">
      <c r="A281" s="38"/>
      <c r="B281" s="39"/>
      <c r="C281" s="40"/>
      <c r="D281" s="231" t="s">
        <v>137</v>
      </c>
      <c r="E281" s="40"/>
      <c r="F281" s="232" t="s">
        <v>278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137</v>
      </c>
      <c r="AU281" s="17" t="s">
        <v>87</v>
      </c>
    </row>
    <row r="282" s="2" customFormat="1">
      <c r="A282" s="38"/>
      <c r="B282" s="39"/>
      <c r="C282" s="40"/>
      <c r="D282" s="231" t="s">
        <v>150</v>
      </c>
      <c r="E282" s="40"/>
      <c r="F282" s="247" t="s">
        <v>469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150</v>
      </c>
      <c r="AU282" s="17" t="s">
        <v>87</v>
      </c>
    </row>
    <row r="283" s="2" customFormat="1" ht="16.5" customHeight="1">
      <c r="A283" s="38"/>
      <c r="B283" s="39"/>
      <c r="C283" s="218" t="s">
        <v>470</v>
      </c>
      <c r="D283" s="218" t="s">
        <v>130</v>
      </c>
      <c r="E283" s="219" t="s">
        <v>471</v>
      </c>
      <c r="F283" s="220" t="s">
        <v>472</v>
      </c>
      <c r="G283" s="221" t="s">
        <v>279</v>
      </c>
      <c r="H283" s="222">
        <v>1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42</v>
      </c>
      <c r="O283" s="91"/>
      <c r="P283" s="227">
        <f>O283*H283</f>
        <v>0</v>
      </c>
      <c r="Q283" s="227">
        <v>0.00123</v>
      </c>
      <c r="R283" s="227">
        <f>Q283*H283</f>
        <v>0.00123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135</v>
      </c>
      <c r="AT283" s="229" t="s">
        <v>130</v>
      </c>
      <c r="AU283" s="229" t="s">
        <v>87</v>
      </c>
      <c r="AY283" s="17" t="s">
        <v>128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85</v>
      </c>
      <c r="BK283" s="230">
        <f>ROUND(I283*H283,2)</f>
        <v>0</v>
      </c>
      <c r="BL283" s="17" t="s">
        <v>135</v>
      </c>
      <c r="BM283" s="229" t="s">
        <v>473</v>
      </c>
    </row>
    <row r="284" s="2" customFormat="1">
      <c r="A284" s="38"/>
      <c r="B284" s="39"/>
      <c r="C284" s="40"/>
      <c r="D284" s="231" t="s">
        <v>137</v>
      </c>
      <c r="E284" s="40"/>
      <c r="F284" s="232" t="s">
        <v>472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137</v>
      </c>
      <c r="AU284" s="17" t="s">
        <v>87</v>
      </c>
    </row>
    <row r="285" s="2" customFormat="1">
      <c r="A285" s="38"/>
      <c r="B285" s="39"/>
      <c r="C285" s="40"/>
      <c r="D285" s="231" t="s">
        <v>150</v>
      </c>
      <c r="E285" s="40"/>
      <c r="F285" s="247" t="s">
        <v>474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150</v>
      </c>
      <c r="AU285" s="17" t="s">
        <v>87</v>
      </c>
    </row>
    <row r="286" s="12" customFormat="1" ht="22.8" customHeight="1">
      <c r="A286" s="12"/>
      <c r="B286" s="202"/>
      <c r="C286" s="203"/>
      <c r="D286" s="204" t="s">
        <v>76</v>
      </c>
      <c r="E286" s="216" t="s">
        <v>282</v>
      </c>
      <c r="F286" s="216" t="s">
        <v>283</v>
      </c>
      <c r="G286" s="203"/>
      <c r="H286" s="203"/>
      <c r="I286" s="206"/>
      <c r="J286" s="217">
        <f>BK286</f>
        <v>0</v>
      </c>
      <c r="K286" s="203"/>
      <c r="L286" s="208"/>
      <c r="M286" s="209"/>
      <c r="N286" s="210"/>
      <c r="O286" s="210"/>
      <c r="P286" s="211">
        <f>SUM(P287:P292)</f>
        <v>0</v>
      </c>
      <c r="Q286" s="210"/>
      <c r="R286" s="211">
        <f>SUM(R287:R292)</f>
        <v>0</v>
      </c>
      <c r="S286" s="210"/>
      <c r="T286" s="212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3" t="s">
        <v>85</v>
      </c>
      <c r="AT286" s="214" t="s">
        <v>76</v>
      </c>
      <c r="AU286" s="214" t="s">
        <v>85</v>
      </c>
      <c r="AY286" s="213" t="s">
        <v>128</v>
      </c>
      <c r="BK286" s="215">
        <f>SUM(BK287:BK292)</f>
        <v>0</v>
      </c>
    </row>
    <row r="287" s="2" customFormat="1" ht="24.15" customHeight="1">
      <c r="A287" s="38"/>
      <c r="B287" s="39"/>
      <c r="C287" s="218" t="s">
        <v>475</v>
      </c>
      <c r="D287" s="218" t="s">
        <v>130</v>
      </c>
      <c r="E287" s="219" t="s">
        <v>285</v>
      </c>
      <c r="F287" s="220" t="s">
        <v>286</v>
      </c>
      <c r="G287" s="221" t="s">
        <v>187</v>
      </c>
      <c r="H287" s="222">
        <v>5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42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135</v>
      </c>
      <c r="AT287" s="229" t="s">
        <v>130</v>
      </c>
      <c r="AU287" s="229" t="s">
        <v>87</v>
      </c>
      <c r="AY287" s="17" t="s">
        <v>128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85</v>
      </c>
      <c r="BK287" s="230">
        <f>ROUND(I287*H287,2)</f>
        <v>0</v>
      </c>
      <c r="BL287" s="17" t="s">
        <v>135</v>
      </c>
      <c r="BM287" s="229" t="s">
        <v>476</v>
      </c>
    </row>
    <row r="288" s="2" customFormat="1">
      <c r="A288" s="38"/>
      <c r="B288" s="39"/>
      <c r="C288" s="40"/>
      <c r="D288" s="231" t="s">
        <v>137</v>
      </c>
      <c r="E288" s="40"/>
      <c r="F288" s="232" t="s">
        <v>286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87</v>
      </c>
    </row>
    <row r="289" s="2" customFormat="1">
      <c r="A289" s="38"/>
      <c r="B289" s="39"/>
      <c r="C289" s="40"/>
      <c r="D289" s="231" t="s">
        <v>150</v>
      </c>
      <c r="E289" s="40"/>
      <c r="F289" s="247" t="s">
        <v>288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150</v>
      </c>
      <c r="AU289" s="17" t="s">
        <v>87</v>
      </c>
    </row>
    <row r="290" s="2" customFormat="1" ht="33" customHeight="1">
      <c r="A290" s="38"/>
      <c r="B290" s="39"/>
      <c r="C290" s="218" t="s">
        <v>477</v>
      </c>
      <c r="D290" s="218" t="s">
        <v>130</v>
      </c>
      <c r="E290" s="219" t="s">
        <v>478</v>
      </c>
      <c r="F290" s="220" t="s">
        <v>479</v>
      </c>
      <c r="G290" s="221" t="s">
        <v>187</v>
      </c>
      <c r="H290" s="222">
        <v>25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42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135</v>
      </c>
      <c r="AT290" s="229" t="s">
        <v>130</v>
      </c>
      <c r="AU290" s="229" t="s">
        <v>87</v>
      </c>
      <c r="AY290" s="17" t="s">
        <v>128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85</v>
      </c>
      <c r="BK290" s="230">
        <f>ROUND(I290*H290,2)</f>
        <v>0</v>
      </c>
      <c r="BL290" s="17" t="s">
        <v>135</v>
      </c>
      <c r="BM290" s="229" t="s">
        <v>480</v>
      </c>
    </row>
    <row r="291" s="2" customFormat="1">
      <c r="A291" s="38"/>
      <c r="B291" s="39"/>
      <c r="C291" s="40"/>
      <c r="D291" s="231" t="s">
        <v>137</v>
      </c>
      <c r="E291" s="40"/>
      <c r="F291" s="232" t="s">
        <v>286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137</v>
      </c>
      <c r="AU291" s="17" t="s">
        <v>87</v>
      </c>
    </row>
    <row r="292" s="2" customFormat="1">
      <c r="A292" s="38"/>
      <c r="B292" s="39"/>
      <c r="C292" s="40"/>
      <c r="D292" s="231" t="s">
        <v>150</v>
      </c>
      <c r="E292" s="40"/>
      <c r="F292" s="247" t="s">
        <v>288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150</v>
      </c>
      <c r="AU292" s="17" t="s">
        <v>87</v>
      </c>
    </row>
    <row r="293" s="12" customFormat="1" ht="22.8" customHeight="1">
      <c r="A293" s="12"/>
      <c r="B293" s="202"/>
      <c r="C293" s="203"/>
      <c r="D293" s="204" t="s">
        <v>76</v>
      </c>
      <c r="E293" s="216" t="s">
        <v>289</v>
      </c>
      <c r="F293" s="216" t="s">
        <v>290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SUM(P294:P302)</f>
        <v>0</v>
      </c>
      <c r="Q293" s="210"/>
      <c r="R293" s="211">
        <f>SUM(R294:R302)</f>
        <v>0</v>
      </c>
      <c r="S293" s="210"/>
      <c r="T293" s="212">
        <f>SUM(T294:T302)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85</v>
      </c>
      <c r="AT293" s="214" t="s">
        <v>76</v>
      </c>
      <c r="AU293" s="214" t="s">
        <v>85</v>
      </c>
      <c r="AY293" s="213" t="s">
        <v>128</v>
      </c>
      <c r="BK293" s="215">
        <f>SUM(BK294:BK302)</f>
        <v>0</v>
      </c>
    </row>
    <row r="294" s="2" customFormat="1" ht="16.5" customHeight="1">
      <c r="A294" s="38"/>
      <c r="B294" s="39"/>
      <c r="C294" s="218" t="s">
        <v>481</v>
      </c>
      <c r="D294" s="218" t="s">
        <v>130</v>
      </c>
      <c r="E294" s="219" t="s">
        <v>482</v>
      </c>
      <c r="F294" s="220" t="s">
        <v>483</v>
      </c>
      <c r="G294" s="221" t="s">
        <v>187</v>
      </c>
      <c r="H294" s="222">
        <v>26.437999999999999</v>
      </c>
      <c r="I294" s="223"/>
      <c r="J294" s="224">
        <f>ROUND(I294*H294,2)</f>
        <v>0</v>
      </c>
      <c r="K294" s="220" t="s">
        <v>134</v>
      </c>
      <c r="L294" s="44"/>
      <c r="M294" s="225" t="s">
        <v>1</v>
      </c>
      <c r="N294" s="226" t="s">
        <v>42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135</v>
      </c>
      <c r="AT294" s="229" t="s">
        <v>130</v>
      </c>
      <c r="AU294" s="229" t="s">
        <v>87</v>
      </c>
      <c r="AY294" s="17" t="s">
        <v>128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85</v>
      </c>
      <c r="BK294" s="230">
        <f>ROUND(I294*H294,2)</f>
        <v>0</v>
      </c>
      <c r="BL294" s="17" t="s">
        <v>135</v>
      </c>
      <c r="BM294" s="229" t="s">
        <v>484</v>
      </c>
    </row>
    <row r="295" s="2" customFormat="1">
      <c r="A295" s="38"/>
      <c r="B295" s="39"/>
      <c r="C295" s="40"/>
      <c r="D295" s="231" t="s">
        <v>137</v>
      </c>
      <c r="E295" s="40"/>
      <c r="F295" s="232" t="s">
        <v>485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137</v>
      </c>
      <c r="AU295" s="17" t="s">
        <v>87</v>
      </c>
    </row>
    <row r="296" s="14" customFormat="1">
      <c r="A296" s="14"/>
      <c r="B296" s="248"/>
      <c r="C296" s="249"/>
      <c r="D296" s="231" t="s">
        <v>142</v>
      </c>
      <c r="E296" s="250" t="s">
        <v>1</v>
      </c>
      <c r="F296" s="251" t="s">
        <v>180</v>
      </c>
      <c r="G296" s="249"/>
      <c r="H296" s="250" t="s">
        <v>1</v>
      </c>
      <c r="I296" s="252"/>
      <c r="J296" s="249"/>
      <c r="K296" s="249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142</v>
      </c>
      <c r="AU296" s="257" t="s">
        <v>87</v>
      </c>
      <c r="AV296" s="14" t="s">
        <v>85</v>
      </c>
      <c r="AW296" s="14" t="s">
        <v>34</v>
      </c>
      <c r="AX296" s="14" t="s">
        <v>77</v>
      </c>
      <c r="AY296" s="257" t="s">
        <v>128</v>
      </c>
    </row>
    <row r="297" s="13" customFormat="1">
      <c r="A297" s="13"/>
      <c r="B297" s="236"/>
      <c r="C297" s="237"/>
      <c r="D297" s="231" t="s">
        <v>142</v>
      </c>
      <c r="E297" s="238" t="s">
        <v>1</v>
      </c>
      <c r="F297" s="239" t="s">
        <v>315</v>
      </c>
      <c r="G297" s="237"/>
      <c r="H297" s="240">
        <v>7.4029999999999996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142</v>
      </c>
      <c r="AU297" s="246" t="s">
        <v>87</v>
      </c>
      <c r="AV297" s="13" t="s">
        <v>87</v>
      </c>
      <c r="AW297" s="13" t="s">
        <v>34</v>
      </c>
      <c r="AX297" s="13" t="s">
        <v>77</v>
      </c>
      <c r="AY297" s="246" t="s">
        <v>128</v>
      </c>
    </row>
    <row r="298" s="14" customFormat="1">
      <c r="A298" s="14"/>
      <c r="B298" s="248"/>
      <c r="C298" s="249"/>
      <c r="D298" s="231" t="s">
        <v>142</v>
      </c>
      <c r="E298" s="250" t="s">
        <v>1</v>
      </c>
      <c r="F298" s="251" t="s">
        <v>182</v>
      </c>
      <c r="G298" s="249"/>
      <c r="H298" s="250" t="s">
        <v>1</v>
      </c>
      <c r="I298" s="252"/>
      <c r="J298" s="249"/>
      <c r="K298" s="249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142</v>
      </c>
      <c r="AU298" s="257" t="s">
        <v>87</v>
      </c>
      <c r="AV298" s="14" t="s">
        <v>85</v>
      </c>
      <c r="AW298" s="14" t="s">
        <v>34</v>
      </c>
      <c r="AX298" s="14" t="s">
        <v>77</v>
      </c>
      <c r="AY298" s="257" t="s">
        <v>128</v>
      </c>
    </row>
    <row r="299" s="13" customFormat="1">
      <c r="A299" s="13"/>
      <c r="B299" s="236"/>
      <c r="C299" s="237"/>
      <c r="D299" s="231" t="s">
        <v>142</v>
      </c>
      <c r="E299" s="238" t="s">
        <v>1</v>
      </c>
      <c r="F299" s="239" t="s">
        <v>316</v>
      </c>
      <c r="G299" s="237"/>
      <c r="H299" s="240">
        <v>19.035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142</v>
      </c>
      <c r="AU299" s="246" t="s">
        <v>87</v>
      </c>
      <c r="AV299" s="13" t="s">
        <v>87</v>
      </c>
      <c r="AW299" s="13" t="s">
        <v>34</v>
      </c>
      <c r="AX299" s="13" t="s">
        <v>77</v>
      </c>
      <c r="AY299" s="246" t="s">
        <v>128</v>
      </c>
    </row>
    <row r="300" s="15" customFormat="1">
      <c r="A300" s="15"/>
      <c r="B300" s="258"/>
      <c r="C300" s="259"/>
      <c r="D300" s="231" t="s">
        <v>142</v>
      </c>
      <c r="E300" s="260" t="s">
        <v>1</v>
      </c>
      <c r="F300" s="261" t="s">
        <v>154</v>
      </c>
      <c r="G300" s="259"/>
      <c r="H300" s="262">
        <v>26.437999999999999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8" t="s">
        <v>142</v>
      </c>
      <c r="AU300" s="268" t="s">
        <v>87</v>
      </c>
      <c r="AV300" s="15" t="s">
        <v>135</v>
      </c>
      <c r="AW300" s="15" t="s">
        <v>34</v>
      </c>
      <c r="AX300" s="15" t="s">
        <v>85</v>
      </c>
      <c r="AY300" s="268" t="s">
        <v>128</v>
      </c>
    </row>
    <row r="301" s="2" customFormat="1" ht="16.5" customHeight="1">
      <c r="A301" s="38"/>
      <c r="B301" s="39"/>
      <c r="C301" s="218" t="s">
        <v>486</v>
      </c>
      <c r="D301" s="218" t="s">
        <v>130</v>
      </c>
      <c r="E301" s="219" t="s">
        <v>292</v>
      </c>
      <c r="F301" s="220" t="s">
        <v>293</v>
      </c>
      <c r="G301" s="221" t="s">
        <v>187</v>
      </c>
      <c r="H301" s="222">
        <v>66.418000000000006</v>
      </c>
      <c r="I301" s="223"/>
      <c r="J301" s="224">
        <f>ROUND(I301*H301,2)</f>
        <v>0</v>
      </c>
      <c r="K301" s="220" t="s">
        <v>134</v>
      </c>
      <c r="L301" s="44"/>
      <c r="M301" s="225" t="s">
        <v>1</v>
      </c>
      <c r="N301" s="226" t="s">
        <v>42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135</v>
      </c>
      <c r="AT301" s="229" t="s">
        <v>130</v>
      </c>
      <c r="AU301" s="229" t="s">
        <v>87</v>
      </c>
      <c r="AY301" s="17" t="s">
        <v>128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85</v>
      </c>
      <c r="BK301" s="230">
        <f>ROUND(I301*H301,2)</f>
        <v>0</v>
      </c>
      <c r="BL301" s="17" t="s">
        <v>135</v>
      </c>
      <c r="BM301" s="229" t="s">
        <v>487</v>
      </c>
    </row>
    <row r="302" s="2" customFormat="1">
      <c r="A302" s="38"/>
      <c r="B302" s="39"/>
      <c r="C302" s="40"/>
      <c r="D302" s="231" t="s">
        <v>137</v>
      </c>
      <c r="E302" s="40"/>
      <c r="F302" s="232" t="s">
        <v>295</v>
      </c>
      <c r="G302" s="40"/>
      <c r="H302" s="40"/>
      <c r="I302" s="233"/>
      <c r="J302" s="40"/>
      <c r="K302" s="40"/>
      <c r="L302" s="44"/>
      <c r="M302" s="279"/>
      <c r="N302" s="280"/>
      <c r="O302" s="281"/>
      <c r="P302" s="281"/>
      <c r="Q302" s="281"/>
      <c r="R302" s="281"/>
      <c r="S302" s="281"/>
      <c r="T302" s="28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137</v>
      </c>
      <c r="AU302" s="17" t="s">
        <v>87</v>
      </c>
    </row>
    <row r="303" s="2" customFormat="1" ht="6.96" customHeight="1">
      <c r="A303" s="38"/>
      <c r="B303" s="66"/>
      <c r="C303" s="67"/>
      <c r="D303" s="67"/>
      <c r="E303" s="67"/>
      <c r="F303" s="67"/>
      <c r="G303" s="67"/>
      <c r="H303" s="67"/>
      <c r="I303" s="67"/>
      <c r="J303" s="67"/>
      <c r="K303" s="67"/>
      <c r="L303" s="44"/>
      <c r="M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</sheetData>
  <sheetProtection sheet="1" autoFilter="0" formatColumns="0" formatRows="0" objects="1" scenarios="1" spinCount="100000" saltValue="PTGfBI33tTaSkkJNgPyHJoMekXaENTSnVWUboay4fMX9Cds5B1VKbR3+ARibVJ8yYTEpQ7mOA5bONz1RYjOpaA==" hashValue="lX+HrlCvD5EjfoO4UnUXBdn4uiGxlCRppL4KwwrjreE5eNV8bIiMs4wCrifWlHGfVG0l1dA+RjxbnFzSSyCVhQ==" algorithmName="SHA-512" password="CC35"/>
  <autoFilter ref="C123:K3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Bílá Nisa, Janov n.N., oprava koryta, ř.km 6,140 – 6,510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100</v>
      </c>
      <c r="G12" s="38"/>
      <c r="H12" s="38"/>
      <c r="I12" s="140" t="s">
        <v>22</v>
      </c>
      <c r="J12" s="144" t="str">
        <f>'Rekapitulace stavby'!AN8</f>
        <v>15. 11. 2022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ROUND((SUM(BE125:BE288)),  2)</f>
        <v>0</v>
      </c>
      <c r="G33" s="38"/>
      <c r="H33" s="38"/>
      <c r="I33" s="155">
        <v>0.20999999999999999</v>
      </c>
      <c r="J33" s="154">
        <f>ROUND(((SUM(BE125:BE288))*I33),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ROUND((SUM(BF125:BF288)),  2)</f>
        <v>0</v>
      </c>
      <c r="G34" s="38"/>
      <c r="H34" s="38"/>
      <c r="I34" s="155">
        <v>0.14999999999999999</v>
      </c>
      <c r="J34" s="154">
        <f>ROUND(((SUM(BF125:BF288))*I34),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ROUND((SUM(BG125:BG288)),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ROUND((SUM(BH125:BH288)),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ROUND((SUM(BI125:BI288)),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Bílá Nisa, Janov n.N., oprava koryta, ř.km 6,140 – 6,510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Oprava PB zdi a dna, ř. km 6,500 – 6,510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Labe, státní podnik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J178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J218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489</v>
      </c>
      <c r="E101" s="188"/>
      <c r="F101" s="188"/>
      <c r="G101" s="188"/>
      <c r="H101" s="188"/>
      <c r="I101" s="188"/>
      <c r="J101" s="189">
        <f>J254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297</v>
      </c>
      <c r="E102" s="188"/>
      <c r="F102" s="188"/>
      <c r="G102" s="188"/>
      <c r="H102" s="188"/>
      <c r="I102" s="188"/>
      <c r="J102" s="189">
        <f>J258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J263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J282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J286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Bílá Nisa, Janov n.N., oprava koryta, ř.km 6,140 – 6,510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03 - Oprava PB zdi a dna, ř. km 6,500 – 6,510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15. 11. 2022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Povodí Labe, státní podnik</v>
      </c>
      <c r="G121" s="40"/>
      <c r="H121" s="40"/>
      <c r="I121" s="32" t="s">
        <v>31</v>
      </c>
      <c r="J121" s="36" t="str">
        <f>E21</f>
        <v>Ing. Tomáš Pecival, Ph.D.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>Ing. Tomáš Pecival, Ph.D.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114</v>
      </c>
      <c r="D124" s="194" t="s">
        <v>62</v>
      </c>
      <c r="E124" s="194" t="s">
        <v>58</v>
      </c>
      <c r="F124" s="194" t="s">
        <v>59</v>
      </c>
      <c r="G124" s="194" t="s">
        <v>115</v>
      </c>
      <c r="H124" s="194" t="s">
        <v>116</v>
      </c>
      <c r="I124" s="194" t="s">
        <v>117</v>
      </c>
      <c r="J124" s="194" t="s">
        <v>103</v>
      </c>
      <c r="K124" s="195" t="s">
        <v>118</v>
      </c>
      <c r="L124" s="196"/>
      <c r="M124" s="100" t="s">
        <v>1</v>
      </c>
      <c r="N124" s="101" t="s">
        <v>41</v>
      </c>
      <c r="O124" s="101" t="s">
        <v>119</v>
      </c>
      <c r="P124" s="101" t="s">
        <v>120</v>
      </c>
      <c r="Q124" s="101" t="s">
        <v>121</v>
      </c>
      <c r="R124" s="101" t="s">
        <v>122</v>
      </c>
      <c r="S124" s="101" t="s">
        <v>123</v>
      </c>
      <c r="T124" s="102" t="s">
        <v>124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125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73.351407249999994</v>
      </c>
      <c r="S125" s="104"/>
      <c r="T125" s="200">
        <f>T126</f>
        <v>59.189999999999998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105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76</v>
      </c>
      <c r="E126" s="205" t="s">
        <v>126</v>
      </c>
      <c r="F126" s="205" t="s">
        <v>127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P127+P178+P218+P254+P258+P263+P282+P286</f>
        <v>0</v>
      </c>
      <c r="Q126" s="210"/>
      <c r="R126" s="211">
        <f>R127+R178+R218+R254+R258+R263+R282+R286</f>
        <v>73.351407249999994</v>
      </c>
      <c r="S126" s="210"/>
      <c r="T126" s="212">
        <f>T127+T178+T218+T254+T258+T263+T282+T286</f>
        <v>59.189999999999998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76</v>
      </c>
      <c r="AU126" s="214" t="s">
        <v>77</v>
      </c>
      <c r="AY126" s="213" t="s">
        <v>128</v>
      </c>
      <c r="BK126" s="215">
        <f>BK127+BK178+BK218+BK254+BK258+BK263+BK282+BK286</f>
        <v>0</v>
      </c>
    </row>
    <row r="127" s="12" customFormat="1" ht="22.8" customHeight="1">
      <c r="A127" s="12"/>
      <c r="B127" s="202"/>
      <c r="C127" s="203"/>
      <c r="D127" s="204" t="s">
        <v>76</v>
      </c>
      <c r="E127" s="216" t="s">
        <v>85</v>
      </c>
      <c r="F127" s="216" t="s">
        <v>129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SUM(P128:P177)</f>
        <v>0</v>
      </c>
      <c r="Q127" s="210"/>
      <c r="R127" s="211">
        <f>SUM(R128:R177)</f>
        <v>7.0002800000000001</v>
      </c>
      <c r="S127" s="210"/>
      <c r="T127" s="212">
        <f>SUM(T128:T177)</f>
        <v>29.259999999999998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85</v>
      </c>
      <c r="AY127" s="213" t="s">
        <v>128</v>
      </c>
      <c r="BK127" s="215">
        <f>SUM(BK128:BK177)</f>
        <v>0</v>
      </c>
    </row>
    <row r="128" s="2" customFormat="1" ht="37.8" customHeight="1">
      <c r="A128" s="38"/>
      <c r="B128" s="39"/>
      <c r="C128" s="218" t="s">
        <v>85</v>
      </c>
      <c r="D128" s="218" t="s">
        <v>130</v>
      </c>
      <c r="E128" s="219" t="s">
        <v>131</v>
      </c>
      <c r="F128" s="220" t="s">
        <v>132</v>
      </c>
      <c r="G128" s="221" t="s">
        <v>133</v>
      </c>
      <c r="H128" s="222">
        <v>25</v>
      </c>
      <c r="I128" s="223"/>
      <c r="J128" s="224">
        <f>ROUND(I128*H128,2)</f>
        <v>0</v>
      </c>
      <c r="K128" s="220" t="s">
        <v>134</v>
      </c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135</v>
      </c>
      <c r="AT128" s="229" t="s">
        <v>130</v>
      </c>
      <c r="AU128" s="229" t="s">
        <v>87</v>
      </c>
      <c r="AY128" s="17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135</v>
      </c>
      <c r="BM128" s="229" t="s">
        <v>490</v>
      </c>
    </row>
    <row r="129" s="2" customFormat="1">
      <c r="A129" s="38"/>
      <c r="B129" s="39"/>
      <c r="C129" s="40"/>
      <c r="D129" s="231" t="s">
        <v>137</v>
      </c>
      <c r="E129" s="40"/>
      <c r="F129" s="232" t="s">
        <v>138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87</v>
      </c>
    </row>
    <row r="130" s="2" customFormat="1" ht="24.15" customHeight="1">
      <c r="A130" s="38"/>
      <c r="B130" s="39"/>
      <c r="C130" s="218" t="s">
        <v>87</v>
      </c>
      <c r="D130" s="218" t="s">
        <v>130</v>
      </c>
      <c r="E130" s="219" t="s">
        <v>491</v>
      </c>
      <c r="F130" s="220" t="s">
        <v>492</v>
      </c>
      <c r="G130" s="221" t="s">
        <v>147</v>
      </c>
      <c r="H130" s="222">
        <v>15.4</v>
      </c>
      <c r="I130" s="223"/>
      <c r="J130" s="224">
        <f>ROUND(I130*H130,2)</f>
        <v>0</v>
      </c>
      <c r="K130" s="220" t="s">
        <v>134</v>
      </c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1.8999999999999999</v>
      </c>
      <c r="T130" s="228">
        <f>S130*H130</f>
        <v>29.259999999999998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135</v>
      </c>
      <c r="AT130" s="229" t="s">
        <v>130</v>
      </c>
      <c r="AU130" s="229" t="s">
        <v>87</v>
      </c>
      <c r="AY130" s="17" t="s">
        <v>128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135</v>
      </c>
      <c r="BM130" s="229" t="s">
        <v>493</v>
      </c>
    </row>
    <row r="131" s="2" customFormat="1">
      <c r="A131" s="38"/>
      <c r="B131" s="39"/>
      <c r="C131" s="40"/>
      <c r="D131" s="231" t="s">
        <v>137</v>
      </c>
      <c r="E131" s="40"/>
      <c r="F131" s="232" t="s">
        <v>494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87</v>
      </c>
    </row>
    <row r="132" s="13" customFormat="1">
      <c r="A132" s="13"/>
      <c r="B132" s="236"/>
      <c r="C132" s="237"/>
      <c r="D132" s="231" t="s">
        <v>142</v>
      </c>
      <c r="E132" s="238" t="s">
        <v>1</v>
      </c>
      <c r="F132" s="239" t="s">
        <v>495</v>
      </c>
      <c r="G132" s="237"/>
      <c r="H132" s="240">
        <v>15.4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142</v>
      </c>
      <c r="AU132" s="246" t="s">
        <v>87</v>
      </c>
      <c r="AV132" s="13" t="s">
        <v>87</v>
      </c>
      <c r="AW132" s="13" t="s">
        <v>34</v>
      </c>
      <c r="AX132" s="13" t="s">
        <v>85</v>
      </c>
      <c r="AY132" s="246" t="s">
        <v>128</v>
      </c>
    </row>
    <row r="133" s="2" customFormat="1" ht="24.15" customHeight="1">
      <c r="A133" s="38"/>
      <c r="B133" s="39"/>
      <c r="C133" s="218" t="s">
        <v>144</v>
      </c>
      <c r="D133" s="218" t="s">
        <v>130</v>
      </c>
      <c r="E133" s="219" t="s">
        <v>139</v>
      </c>
      <c r="F133" s="220" t="s">
        <v>496</v>
      </c>
      <c r="G133" s="221" t="s">
        <v>133</v>
      </c>
      <c r="H133" s="222">
        <v>50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135</v>
      </c>
      <c r="AT133" s="229" t="s">
        <v>130</v>
      </c>
      <c r="AU133" s="229" t="s">
        <v>87</v>
      </c>
      <c r="AY133" s="17" t="s">
        <v>128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135</v>
      </c>
      <c r="BM133" s="229" t="s">
        <v>497</v>
      </c>
    </row>
    <row r="134" s="2" customFormat="1">
      <c r="A134" s="38"/>
      <c r="B134" s="39"/>
      <c r="C134" s="40"/>
      <c r="D134" s="231" t="s">
        <v>137</v>
      </c>
      <c r="E134" s="40"/>
      <c r="F134" s="232" t="s">
        <v>498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87</v>
      </c>
    </row>
    <row r="135" s="13" customFormat="1">
      <c r="A135" s="13"/>
      <c r="B135" s="236"/>
      <c r="C135" s="237"/>
      <c r="D135" s="231" t="s">
        <v>142</v>
      </c>
      <c r="E135" s="238" t="s">
        <v>1</v>
      </c>
      <c r="F135" s="239" t="s">
        <v>499</v>
      </c>
      <c r="G135" s="237"/>
      <c r="H135" s="240">
        <v>50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142</v>
      </c>
      <c r="AU135" s="246" t="s">
        <v>87</v>
      </c>
      <c r="AV135" s="13" t="s">
        <v>87</v>
      </c>
      <c r="AW135" s="13" t="s">
        <v>34</v>
      </c>
      <c r="AX135" s="13" t="s">
        <v>85</v>
      </c>
      <c r="AY135" s="246" t="s">
        <v>128</v>
      </c>
    </row>
    <row r="136" s="2" customFormat="1" ht="33" customHeight="1">
      <c r="A136" s="38"/>
      <c r="B136" s="39"/>
      <c r="C136" s="218" t="s">
        <v>135</v>
      </c>
      <c r="D136" s="218" t="s">
        <v>130</v>
      </c>
      <c r="E136" s="219" t="s">
        <v>145</v>
      </c>
      <c r="F136" s="220" t="s">
        <v>146</v>
      </c>
      <c r="G136" s="221" t="s">
        <v>147</v>
      </c>
      <c r="H136" s="222">
        <v>34.280000000000001</v>
      </c>
      <c r="I136" s="223"/>
      <c r="J136" s="224">
        <f>ROUND(I136*H136,2)</f>
        <v>0</v>
      </c>
      <c r="K136" s="220" t="s">
        <v>134</v>
      </c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135</v>
      </c>
      <c r="AT136" s="229" t="s">
        <v>130</v>
      </c>
      <c r="AU136" s="229" t="s">
        <v>87</v>
      </c>
      <c r="AY136" s="17" t="s">
        <v>128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135</v>
      </c>
      <c r="BM136" s="229" t="s">
        <v>500</v>
      </c>
    </row>
    <row r="137" s="2" customFormat="1">
      <c r="A137" s="38"/>
      <c r="B137" s="39"/>
      <c r="C137" s="40"/>
      <c r="D137" s="231" t="s">
        <v>137</v>
      </c>
      <c r="E137" s="40"/>
      <c r="F137" s="232" t="s">
        <v>149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87</v>
      </c>
    </row>
    <row r="138" s="2" customFormat="1">
      <c r="A138" s="38"/>
      <c r="B138" s="39"/>
      <c r="C138" s="40"/>
      <c r="D138" s="231" t="s">
        <v>150</v>
      </c>
      <c r="E138" s="40"/>
      <c r="F138" s="247" t="s">
        <v>151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87</v>
      </c>
    </row>
    <row r="139" s="14" customFormat="1">
      <c r="A139" s="14"/>
      <c r="B139" s="248"/>
      <c r="C139" s="249"/>
      <c r="D139" s="231" t="s">
        <v>142</v>
      </c>
      <c r="E139" s="250" t="s">
        <v>1</v>
      </c>
      <c r="F139" s="251" t="s">
        <v>159</v>
      </c>
      <c r="G139" s="249"/>
      <c r="H139" s="250" t="s">
        <v>1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142</v>
      </c>
      <c r="AU139" s="257" t="s">
        <v>87</v>
      </c>
      <c r="AV139" s="14" t="s">
        <v>85</v>
      </c>
      <c r="AW139" s="14" t="s">
        <v>34</v>
      </c>
      <c r="AX139" s="14" t="s">
        <v>77</v>
      </c>
      <c r="AY139" s="257" t="s">
        <v>128</v>
      </c>
    </row>
    <row r="140" s="13" customFormat="1">
      <c r="A140" s="13"/>
      <c r="B140" s="236"/>
      <c r="C140" s="237"/>
      <c r="D140" s="231" t="s">
        <v>142</v>
      </c>
      <c r="E140" s="238" t="s">
        <v>1</v>
      </c>
      <c r="F140" s="239" t="s">
        <v>501</v>
      </c>
      <c r="G140" s="237"/>
      <c r="H140" s="240">
        <v>9.5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142</v>
      </c>
      <c r="AU140" s="246" t="s">
        <v>87</v>
      </c>
      <c r="AV140" s="13" t="s">
        <v>87</v>
      </c>
      <c r="AW140" s="13" t="s">
        <v>34</v>
      </c>
      <c r="AX140" s="13" t="s">
        <v>77</v>
      </c>
      <c r="AY140" s="246" t="s">
        <v>128</v>
      </c>
    </row>
    <row r="141" s="14" customFormat="1">
      <c r="A141" s="14"/>
      <c r="B141" s="248"/>
      <c r="C141" s="249"/>
      <c r="D141" s="231" t="s">
        <v>142</v>
      </c>
      <c r="E141" s="250" t="s">
        <v>1</v>
      </c>
      <c r="F141" s="251" t="s">
        <v>502</v>
      </c>
      <c r="G141" s="249"/>
      <c r="H141" s="250" t="s">
        <v>1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142</v>
      </c>
      <c r="AU141" s="257" t="s">
        <v>87</v>
      </c>
      <c r="AV141" s="14" t="s">
        <v>85</v>
      </c>
      <c r="AW141" s="14" t="s">
        <v>34</v>
      </c>
      <c r="AX141" s="14" t="s">
        <v>77</v>
      </c>
      <c r="AY141" s="257" t="s">
        <v>128</v>
      </c>
    </row>
    <row r="142" s="13" customFormat="1">
      <c r="A142" s="13"/>
      <c r="B142" s="236"/>
      <c r="C142" s="237"/>
      <c r="D142" s="231" t="s">
        <v>142</v>
      </c>
      <c r="E142" s="238" t="s">
        <v>1</v>
      </c>
      <c r="F142" s="239" t="s">
        <v>503</v>
      </c>
      <c r="G142" s="237"/>
      <c r="H142" s="240">
        <v>24.780000000000001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142</v>
      </c>
      <c r="AU142" s="246" t="s">
        <v>87</v>
      </c>
      <c r="AV142" s="13" t="s">
        <v>87</v>
      </c>
      <c r="AW142" s="13" t="s">
        <v>34</v>
      </c>
      <c r="AX142" s="13" t="s">
        <v>77</v>
      </c>
      <c r="AY142" s="246" t="s">
        <v>128</v>
      </c>
    </row>
    <row r="143" s="15" customFormat="1">
      <c r="A143" s="15"/>
      <c r="B143" s="258"/>
      <c r="C143" s="259"/>
      <c r="D143" s="231" t="s">
        <v>142</v>
      </c>
      <c r="E143" s="260" t="s">
        <v>1</v>
      </c>
      <c r="F143" s="261" t="s">
        <v>154</v>
      </c>
      <c r="G143" s="259"/>
      <c r="H143" s="262">
        <v>34.280000000000001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142</v>
      </c>
      <c r="AU143" s="268" t="s">
        <v>87</v>
      </c>
      <c r="AV143" s="15" t="s">
        <v>135</v>
      </c>
      <c r="AW143" s="15" t="s">
        <v>34</v>
      </c>
      <c r="AX143" s="15" t="s">
        <v>85</v>
      </c>
      <c r="AY143" s="268" t="s">
        <v>128</v>
      </c>
    </row>
    <row r="144" s="2" customFormat="1" ht="24.15" customHeight="1">
      <c r="A144" s="38"/>
      <c r="B144" s="39"/>
      <c r="C144" s="218" t="s">
        <v>161</v>
      </c>
      <c r="D144" s="218" t="s">
        <v>130</v>
      </c>
      <c r="E144" s="219" t="s">
        <v>504</v>
      </c>
      <c r="F144" s="220" t="s">
        <v>505</v>
      </c>
      <c r="G144" s="221" t="s">
        <v>147</v>
      </c>
      <c r="H144" s="222">
        <v>34.280000000000001</v>
      </c>
      <c r="I144" s="223"/>
      <c r="J144" s="224">
        <f>ROUND(I144*H144,2)</f>
        <v>0</v>
      </c>
      <c r="K144" s="220" t="s">
        <v>134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135</v>
      </c>
      <c r="AT144" s="229" t="s">
        <v>130</v>
      </c>
      <c r="AU144" s="229" t="s">
        <v>87</v>
      </c>
      <c r="AY144" s="17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135</v>
      </c>
      <c r="BM144" s="229" t="s">
        <v>506</v>
      </c>
    </row>
    <row r="145" s="2" customFormat="1">
      <c r="A145" s="38"/>
      <c r="B145" s="39"/>
      <c r="C145" s="40"/>
      <c r="D145" s="231" t="s">
        <v>137</v>
      </c>
      <c r="E145" s="40"/>
      <c r="F145" s="232" t="s">
        <v>507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87</v>
      </c>
    </row>
    <row r="146" s="2" customFormat="1" ht="24.15" customHeight="1">
      <c r="A146" s="38"/>
      <c r="B146" s="39"/>
      <c r="C146" s="218" t="s">
        <v>168</v>
      </c>
      <c r="D146" s="218" t="s">
        <v>130</v>
      </c>
      <c r="E146" s="219" t="s">
        <v>175</v>
      </c>
      <c r="F146" s="220" t="s">
        <v>176</v>
      </c>
      <c r="G146" s="221" t="s">
        <v>147</v>
      </c>
      <c r="H146" s="222">
        <v>60.100000000000001</v>
      </c>
      <c r="I146" s="223"/>
      <c r="J146" s="224">
        <f>ROUND(I146*H146,2)</f>
        <v>0</v>
      </c>
      <c r="K146" s="220" t="s">
        <v>134</v>
      </c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135</v>
      </c>
      <c r="AT146" s="229" t="s">
        <v>130</v>
      </c>
      <c r="AU146" s="229" t="s">
        <v>87</v>
      </c>
      <c r="AY146" s="17" t="s">
        <v>128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135</v>
      </c>
      <c r="BM146" s="229" t="s">
        <v>508</v>
      </c>
    </row>
    <row r="147" s="2" customFormat="1">
      <c r="A147" s="38"/>
      <c r="B147" s="39"/>
      <c r="C147" s="40"/>
      <c r="D147" s="231" t="s">
        <v>137</v>
      </c>
      <c r="E147" s="40"/>
      <c r="F147" s="232" t="s">
        <v>178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87</v>
      </c>
    </row>
    <row r="148" s="2" customFormat="1">
      <c r="A148" s="38"/>
      <c r="B148" s="39"/>
      <c r="C148" s="40"/>
      <c r="D148" s="231" t="s">
        <v>150</v>
      </c>
      <c r="E148" s="40"/>
      <c r="F148" s="247" t="s">
        <v>509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87</v>
      </c>
    </row>
    <row r="149" s="14" customFormat="1">
      <c r="A149" s="14"/>
      <c r="B149" s="248"/>
      <c r="C149" s="249"/>
      <c r="D149" s="231" t="s">
        <v>142</v>
      </c>
      <c r="E149" s="250" t="s">
        <v>1</v>
      </c>
      <c r="F149" s="251" t="s">
        <v>180</v>
      </c>
      <c r="G149" s="249"/>
      <c r="H149" s="250" t="s">
        <v>1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142</v>
      </c>
      <c r="AU149" s="257" t="s">
        <v>87</v>
      </c>
      <c r="AV149" s="14" t="s">
        <v>85</v>
      </c>
      <c r="AW149" s="14" t="s">
        <v>34</v>
      </c>
      <c r="AX149" s="14" t="s">
        <v>77</v>
      </c>
      <c r="AY149" s="257" t="s">
        <v>128</v>
      </c>
    </row>
    <row r="150" s="13" customFormat="1">
      <c r="A150" s="13"/>
      <c r="B150" s="236"/>
      <c r="C150" s="237"/>
      <c r="D150" s="231" t="s">
        <v>142</v>
      </c>
      <c r="E150" s="238" t="s">
        <v>1</v>
      </c>
      <c r="F150" s="239" t="s">
        <v>510</v>
      </c>
      <c r="G150" s="237"/>
      <c r="H150" s="240">
        <v>3.5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142</v>
      </c>
      <c r="AU150" s="246" t="s">
        <v>87</v>
      </c>
      <c r="AV150" s="13" t="s">
        <v>87</v>
      </c>
      <c r="AW150" s="13" t="s">
        <v>34</v>
      </c>
      <c r="AX150" s="13" t="s">
        <v>77</v>
      </c>
      <c r="AY150" s="246" t="s">
        <v>128</v>
      </c>
    </row>
    <row r="151" s="14" customFormat="1">
      <c r="A151" s="14"/>
      <c r="B151" s="248"/>
      <c r="C151" s="249"/>
      <c r="D151" s="231" t="s">
        <v>142</v>
      </c>
      <c r="E151" s="250" t="s">
        <v>1</v>
      </c>
      <c r="F151" s="251" t="s">
        <v>182</v>
      </c>
      <c r="G151" s="249"/>
      <c r="H151" s="250" t="s">
        <v>1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142</v>
      </c>
      <c r="AU151" s="257" t="s">
        <v>87</v>
      </c>
      <c r="AV151" s="14" t="s">
        <v>85</v>
      </c>
      <c r="AW151" s="14" t="s">
        <v>34</v>
      </c>
      <c r="AX151" s="14" t="s">
        <v>77</v>
      </c>
      <c r="AY151" s="257" t="s">
        <v>128</v>
      </c>
    </row>
    <row r="152" s="13" customFormat="1">
      <c r="A152" s="13"/>
      <c r="B152" s="236"/>
      <c r="C152" s="237"/>
      <c r="D152" s="231" t="s">
        <v>142</v>
      </c>
      <c r="E152" s="238" t="s">
        <v>1</v>
      </c>
      <c r="F152" s="239" t="s">
        <v>511</v>
      </c>
      <c r="G152" s="237"/>
      <c r="H152" s="240">
        <v>56.600000000000001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142</v>
      </c>
      <c r="AU152" s="246" t="s">
        <v>87</v>
      </c>
      <c r="AV152" s="13" t="s">
        <v>87</v>
      </c>
      <c r="AW152" s="13" t="s">
        <v>34</v>
      </c>
      <c r="AX152" s="13" t="s">
        <v>77</v>
      </c>
      <c r="AY152" s="246" t="s">
        <v>128</v>
      </c>
    </row>
    <row r="153" s="15" customFormat="1">
      <c r="A153" s="15"/>
      <c r="B153" s="258"/>
      <c r="C153" s="259"/>
      <c r="D153" s="231" t="s">
        <v>142</v>
      </c>
      <c r="E153" s="260" t="s">
        <v>1</v>
      </c>
      <c r="F153" s="261" t="s">
        <v>154</v>
      </c>
      <c r="G153" s="259"/>
      <c r="H153" s="262">
        <v>60.100000000000001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8" t="s">
        <v>142</v>
      </c>
      <c r="AU153" s="268" t="s">
        <v>87</v>
      </c>
      <c r="AV153" s="15" t="s">
        <v>135</v>
      </c>
      <c r="AW153" s="15" t="s">
        <v>34</v>
      </c>
      <c r="AX153" s="15" t="s">
        <v>85</v>
      </c>
      <c r="AY153" s="268" t="s">
        <v>128</v>
      </c>
    </row>
    <row r="154" s="2" customFormat="1" ht="16.5" customHeight="1">
      <c r="A154" s="38"/>
      <c r="B154" s="39"/>
      <c r="C154" s="269" t="s">
        <v>174</v>
      </c>
      <c r="D154" s="269" t="s">
        <v>184</v>
      </c>
      <c r="E154" s="270" t="s">
        <v>185</v>
      </c>
      <c r="F154" s="271" t="s">
        <v>186</v>
      </c>
      <c r="G154" s="272" t="s">
        <v>187</v>
      </c>
      <c r="H154" s="273">
        <v>7</v>
      </c>
      <c r="I154" s="274"/>
      <c r="J154" s="275">
        <f>ROUND(I154*H154,2)</f>
        <v>0</v>
      </c>
      <c r="K154" s="271" t="s">
        <v>134</v>
      </c>
      <c r="L154" s="276"/>
      <c r="M154" s="277" t="s">
        <v>1</v>
      </c>
      <c r="N154" s="278" t="s">
        <v>42</v>
      </c>
      <c r="O154" s="91"/>
      <c r="P154" s="227">
        <f>O154*H154</f>
        <v>0</v>
      </c>
      <c r="Q154" s="227">
        <v>1</v>
      </c>
      <c r="R154" s="227">
        <f>Q154*H154</f>
        <v>7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183</v>
      </c>
      <c r="AT154" s="229" t="s">
        <v>184</v>
      </c>
      <c r="AU154" s="229" t="s">
        <v>87</v>
      </c>
      <c r="AY154" s="17" t="s">
        <v>128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135</v>
      </c>
      <c r="BM154" s="229" t="s">
        <v>512</v>
      </c>
    </row>
    <row r="155" s="2" customFormat="1">
      <c r="A155" s="38"/>
      <c r="B155" s="39"/>
      <c r="C155" s="40"/>
      <c r="D155" s="231" t="s">
        <v>137</v>
      </c>
      <c r="E155" s="40"/>
      <c r="F155" s="232" t="s">
        <v>186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87</v>
      </c>
    </row>
    <row r="156" s="13" customFormat="1">
      <c r="A156" s="13"/>
      <c r="B156" s="236"/>
      <c r="C156" s="237"/>
      <c r="D156" s="231" t="s">
        <v>142</v>
      </c>
      <c r="E156" s="238" t="s">
        <v>1</v>
      </c>
      <c r="F156" s="239" t="s">
        <v>513</v>
      </c>
      <c r="G156" s="237"/>
      <c r="H156" s="240">
        <v>7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142</v>
      </c>
      <c r="AU156" s="246" t="s">
        <v>87</v>
      </c>
      <c r="AV156" s="13" t="s">
        <v>87</v>
      </c>
      <c r="AW156" s="13" t="s">
        <v>34</v>
      </c>
      <c r="AX156" s="13" t="s">
        <v>85</v>
      </c>
      <c r="AY156" s="246" t="s">
        <v>128</v>
      </c>
    </row>
    <row r="157" s="2" customFormat="1" ht="24.15" customHeight="1">
      <c r="A157" s="38"/>
      <c r="B157" s="39"/>
      <c r="C157" s="218" t="s">
        <v>183</v>
      </c>
      <c r="D157" s="218" t="s">
        <v>130</v>
      </c>
      <c r="E157" s="219" t="s">
        <v>191</v>
      </c>
      <c r="F157" s="220" t="s">
        <v>192</v>
      </c>
      <c r="G157" s="221" t="s">
        <v>133</v>
      </c>
      <c r="H157" s="222">
        <v>50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42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135</v>
      </c>
      <c r="AT157" s="229" t="s">
        <v>130</v>
      </c>
      <c r="AU157" s="229" t="s">
        <v>87</v>
      </c>
      <c r="AY157" s="17" t="s">
        <v>128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135</v>
      </c>
      <c r="BM157" s="229" t="s">
        <v>514</v>
      </c>
    </row>
    <row r="158" s="2" customFormat="1">
      <c r="A158" s="38"/>
      <c r="B158" s="39"/>
      <c r="C158" s="40"/>
      <c r="D158" s="231" t="s">
        <v>137</v>
      </c>
      <c r="E158" s="40"/>
      <c r="F158" s="232" t="s">
        <v>194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137</v>
      </c>
      <c r="AU158" s="17" t="s">
        <v>87</v>
      </c>
    </row>
    <row r="159" s="13" customFormat="1">
      <c r="A159" s="13"/>
      <c r="B159" s="236"/>
      <c r="C159" s="237"/>
      <c r="D159" s="231" t="s">
        <v>142</v>
      </c>
      <c r="E159" s="238" t="s">
        <v>1</v>
      </c>
      <c r="F159" s="239" t="s">
        <v>499</v>
      </c>
      <c r="G159" s="237"/>
      <c r="H159" s="240">
        <v>50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142</v>
      </c>
      <c r="AU159" s="246" t="s">
        <v>87</v>
      </c>
      <c r="AV159" s="13" t="s">
        <v>87</v>
      </c>
      <c r="AW159" s="13" t="s">
        <v>34</v>
      </c>
      <c r="AX159" s="13" t="s">
        <v>85</v>
      </c>
      <c r="AY159" s="246" t="s">
        <v>128</v>
      </c>
    </row>
    <row r="160" s="2" customFormat="1" ht="16.5" customHeight="1">
      <c r="A160" s="38"/>
      <c r="B160" s="39"/>
      <c r="C160" s="269" t="s">
        <v>190</v>
      </c>
      <c r="D160" s="269" t="s">
        <v>184</v>
      </c>
      <c r="E160" s="270" t="s">
        <v>196</v>
      </c>
      <c r="F160" s="271" t="s">
        <v>197</v>
      </c>
      <c r="G160" s="272" t="s">
        <v>198</v>
      </c>
      <c r="H160" s="273">
        <v>0.25</v>
      </c>
      <c r="I160" s="274"/>
      <c r="J160" s="275">
        <f>ROUND(I160*H160,2)</f>
        <v>0</v>
      </c>
      <c r="K160" s="271" t="s">
        <v>134</v>
      </c>
      <c r="L160" s="276"/>
      <c r="M160" s="277" t="s">
        <v>1</v>
      </c>
      <c r="N160" s="278" t="s">
        <v>42</v>
      </c>
      <c r="O160" s="91"/>
      <c r="P160" s="227">
        <f>O160*H160</f>
        <v>0</v>
      </c>
      <c r="Q160" s="227">
        <v>0.001</v>
      </c>
      <c r="R160" s="227">
        <f>Q160*H160</f>
        <v>0.00025000000000000001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183</v>
      </c>
      <c r="AT160" s="229" t="s">
        <v>184</v>
      </c>
      <c r="AU160" s="229" t="s">
        <v>87</v>
      </c>
      <c r="AY160" s="17" t="s">
        <v>128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135</v>
      </c>
      <c r="BM160" s="229" t="s">
        <v>515</v>
      </c>
    </row>
    <row r="161" s="2" customFormat="1">
      <c r="A161" s="38"/>
      <c r="B161" s="39"/>
      <c r="C161" s="40"/>
      <c r="D161" s="231" t="s">
        <v>137</v>
      </c>
      <c r="E161" s="40"/>
      <c r="F161" s="232" t="s">
        <v>197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87</v>
      </c>
    </row>
    <row r="162" s="13" customFormat="1">
      <c r="A162" s="13"/>
      <c r="B162" s="236"/>
      <c r="C162" s="237"/>
      <c r="D162" s="231" t="s">
        <v>142</v>
      </c>
      <c r="E162" s="238" t="s">
        <v>1</v>
      </c>
      <c r="F162" s="239" t="s">
        <v>516</v>
      </c>
      <c r="G162" s="237"/>
      <c r="H162" s="240">
        <v>0.25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142</v>
      </c>
      <c r="AU162" s="246" t="s">
        <v>87</v>
      </c>
      <c r="AV162" s="13" t="s">
        <v>87</v>
      </c>
      <c r="AW162" s="13" t="s">
        <v>34</v>
      </c>
      <c r="AX162" s="13" t="s">
        <v>85</v>
      </c>
      <c r="AY162" s="246" t="s">
        <v>128</v>
      </c>
    </row>
    <row r="163" s="2" customFormat="1" ht="24.15" customHeight="1">
      <c r="A163" s="38"/>
      <c r="B163" s="39"/>
      <c r="C163" s="218" t="s">
        <v>195</v>
      </c>
      <c r="D163" s="218" t="s">
        <v>130</v>
      </c>
      <c r="E163" s="219" t="s">
        <v>202</v>
      </c>
      <c r="F163" s="220" t="s">
        <v>203</v>
      </c>
      <c r="G163" s="221" t="s">
        <v>133</v>
      </c>
      <c r="H163" s="222">
        <v>39.207999999999998</v>
      </c>
      <c r="I163" s="223"/>
      <c r="J163" s="224">
        <f>ROUND(I163*H163,2)</f>
        <v>0</v>
      </c>
      <c r="K163" s="220" t="s">
        <v>134</v>
      </c>
      <c r="L163" s="44"/>
      <c r="M163" s="225" t="s">
        <v>1</v>
      </c>
      <c r="N163" s="226" t="s">
        <v>42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135</v>
      </c>
      <c r="AT163" s="229" t="s">
        <v>130</v>
      </c>
      <c r="AU163" s="229" t="s">
        <v>87</v>
      </c>
      <c r="AY163" s="17" t="s">
        <v>128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135</v>
      </c>
      <c r="BM163" s="229" t="s">
        <v>517</v>
      </c>
    </row>
    <row r="164" s="2" customFormat="1">
      <c r="A164" s="38"/>
      <c r="B164" s="39"/>
      <c r="C164" s="40"/>
      <c r="D164" s="231" t="s">
        <v>137</v>
      </c>
      <c r="E164" s="40"/>
      <c r="F164" s="232" t="s">
        <v>205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87</v>
      </c>
    </row>
    <row r="165" s="13" customFormat="1">
      <c r="A165" s="13"/>
      <c r="B165" s="236"/>
      <c r="C165" s="237"/>
      <c r="D165" s="231" t="s">
        <v>142</v>
      </c>
      <c r="E165" s="238" t="s">
        <v>1</v>
      </c>
      <c r="F165" s="239" t="s">
        <v>518</v>
      </c>
      <c r="G165" s="237"/>
      <c r="H165" s="240">
        <v>39.207999999999998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142</v>
      </c>
      <c r="AU165" s="246" t="s">
        <v>87</v>
      </c>
      <c r="AV165" s="13" t="s">
        <v>87</v>
      </c>
      <c r="AW165" s="13" t="s">
        <v>34</v>
      </c>
      <c r="AX165" s="13" t="s">
        <v>85</v>
      </c>
      <c r="AY165" s="246" t="s">
        <v>128</v>
      </c>
    </row>
    <row r="166" s="2" customFormat="1" ht="24.15" customHeight="1">
      <c r="A166" s="38"/>
      <c r="B166" s="39"/>
      <c r="C166" s="218" t="s">
        <v>201</v>
      </c>
      <c r="D166" s="218" t="s">
        <v>130</v>
      </c>
      <c r="E166" s="219" t="s">
        <v>208</v>
      </c>
      <c r="F166" s="220" t="s">
        <v>209</v>
      </c>
      <c r="G166" s="221" t="s">
        <v>133</v>
      </c>
      <c r="H166" s="222">
        <v>117.908</v>
      </c>
      <c r="I166" s="223"/>
      <c r="J166" s="224">
        <f>ROUND(I166*H166,2)</f>
        <v>0</v>
      </c>
      <c r="K166" s="220" t="s">
        <v>134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135</v>
      </c>
      <c r="AT166" s="229" t="s">
        <v>130</v>
      </c>
      <c r="AU166" s="229" t="s">
        <v>87</v>
      </c>
      <c r="AY166" s="17" t="s">
        <v>128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135</v>
      </c>
      <c r="BM166" s="229" t="s">
        <v>519</v>
      </c>
    </row>
    <row r="167" s="2" customFormat="1">
      <c r="A167" s="38"/>
      <c r="B167" s="39"/>
      <c r="C167" s="40"/>
      <c r="D167" s="231" t="s">
        <v>137</v>
      </c>
      <c r="E167" s="40"/>
      <c r="F167" s="232" t="s">
        <v>211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87</v>
      </c>
    </row>
    <row r="168" s="13" customFormat="1">
      <c r="A168" s="13"/>
      <c r="B168" s="236"/>
      <c r="C168" s="237"/>
      <c r="D168" s="231" t="s">
        <v>142</v>
      </c>
      <c r="E168" s="238" t="s">
        <v>1</v>
      </c>
      <c r="F168" s="239" t="s">
        <v>520</v>
      </c>
      <c r="G168" s="237"/>
      <c r="H168" s="240">
        <v>117.908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142</v>
      </c>
      <c r="AU168" s="246" t="s">
        <v>87</v>
      </c>
      <c r="AV168" s="13" t="s">
        <v>87</v>
      </c>
      <c r="AW168" s="13" t="s">
        <v>34</v>
      </c>
      <c r="AX168" s="13" t="s">
        <v>85</v>
      </c>
      <c r="AY168" s="246" t="s">
        <v>128</v>
      </c>
    </row>
    <row r="169" s="2" customFormat="1" ht="16.5" customHeight="1">
      <c r="A169" s="38"/>
      <c r="B169" s="39"/>
      <c r="C169" s="218" t="s">
        <v>207</v>
      </c>
      <c r="D169" s="218" t="s">
        <v>130</v>
      </c>
      <c r="E169" s="219" t="s">
        <v>214</v>
      </c>
      <c r="F169" s="220" t="s">
        <v>215</v>
      </c>
      <c r="G169" s="221" t="s">
        <v>133</v>
      </c>
      <c r="H169" s="222">
        <v>50</v>
      </c>
      <c r="I169" s="223"/>
      <c r="J169" s="224">
        <f>ROUND(I169*H169,2)</f>
        <v>0</v>
      </c>
      <c r="K169" s="220" t="s">
        <v>134</v>
      </c>
      <c r="L169" s="44"/>
      <c r="M169" s="225" t="s">
        <v>1</v>
      </c>
      <c r="N169" s="226" t="s">
        <v>42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135</v>
      </c>
      <c r="AT169" s="229" t="s">
        <v>130</v>
      </c>
      <c r="AU169" s="229" t="s">
        <v>87</v>
      </c>
      <c r="AY169" s="17" t="s">
        <v>128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135</v>
      </c>
      <c r="BM169" s="229" t="s">
        <v>521</v>
      </c>
    </row>
    <row r="170" s="2" customFormat="1">
      <c r="A170" s="38"/>
      <c r="B170" s="39"/>
      <c r="C170" s="40"/>
      <c r="D170" s="231" t="s">
        <v>137</v>
      </c>
      <c r="E170" s="40"/>
      <c r="F170" s="232" t="s">
        <v>217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87</v>
      </c>
    </row>
    <row r="171" s="13" customFormat="1">
      <c r="A171" s="13"/>
      <c r="B171" s="236"/>
      <c r="C171" s="237"/>
      <c r="D171" s="231" t="s">
        <v>142</v>
      </c>
      <c r="E171" s="238" t="s">
        <v>1</v>
      </c>
      <c r="F171" s="239" t="s">
        <v>499</v>
      </c>
      <c r="G171" s="237"/>
      <c r="H171" s="240">
        <v>50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142</v>
      </c>
      <c r="AU171" s="246" t="s">
        <v>87</v>
      </c>
      <c r="AV171" s="13" t="s">
        <v>87</v>
      </c>
      <c r="AW171" s="13" t="s">
        <v>34</v>
      </c>
      <c r="AX171" s="13" t="s">
        <v>85</v>
      </c>
      <c r="AY171" s="246" t="s">
        <v>128</v>
      </c>
    </row>
    <row r="172" s="2" customFormat="1" ht="33" customHeight="1">
      <c r="A172" s="38"/>
      <c r="B172" s="39"/>
      <c r="C172" s="218" t="s">
        <v>213</v>
      </c>
      <c r="D172" s="218" t="s">
        <v>130</v>
      </c>
      <c r="E172" s="219" t="s">
        <v>219</v>
      </c>
      <c r="F172" s="220" t="s">
        <v>220</v>
      </c>
      <c r="G172" s="221" t="s">
        <v>133</v>
      </c>
      <c r="H172" s="222">
        <v>50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135</v>
      </c>
      <c r="AT172" s="229" t="s">
        <v>130</v>
      </c>
      <c r="AU172" s="229" t="s">
        <v>87</v>
      </c>
      <c r="AY172" s="17" t="s">
        <v>128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135</v>
      </c>
      <c r="BM172" s="229" t="s">
        <v>522</v>
      </c>
    </row>
    <row r="173" s="2" customFormat="1">
      <c r="A173" s="38"/>
      <c r="B173" s="39"/>
      <c r="C173" s="40"/>
      <c r="D173" s="231" t="s">
        <v>137</v>
      </c>
      <c r="E173" s="40"/>
      <c r="F173" s="232" t="s">
        <v>347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87</v>
      </c>
    </row>
    <row r="174" s="13" customFormat="1">
      <c r="A174" s="13"/>
      <c r="B174" s="236"/>
      <c r="C174" s="237"/>
      <c r="D174" s="231" t="s">
        <v>142</v>
      </c>
      <c r="E174" s="238" t="s">
        <v>1</v>
      </c>
      <c r="F174" s="239" t="s">
        <v>499</v>
      </c>
      <c r="G174" s="237"/>
      <c r="H174" s="240">
        <v>50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142</v>
      </c>
      <c r="AU174" s="246" t="s">
        <v>87</v>
      </c>
      <c r="AV174" s="13" t="s">
        <v>87</v>
      </c>
      <c r="AW174" s="13" t="s">
        <v>34</v>
      </c>
      <c r="AX174" s="13" t="s">
        <v>85</v>
      </c>
      <c r="AY174" s="246" t="s">
        <v>128</v>
      </c>
    </row>
    <row r="175" s="2" customFormat="1" ht="24.15" customHeight="1">
      <c r="A175" s="38"/>
      <c r="B175" s="39"/>
      <c r="C175" s="218" t="s">
        <v>218</v>
      </c>
      <c r="D175" s="218" t="s">
        <v>130</v>
      </c>
      <c r="E175" s="219" t="s">
        <v>223</v>
      </c>
      <c r="F175" s="220" t="s">
        <v>224</v>
      </c>
      <c r="G175" s="221" t="s">
        <v>225</v>
      </c>
      <c r="H175" s="222">
        <v>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42</v>
      </c>
      <c r="O175" s="91"/>
      <c r="P175" s="227">
        <f>O175*H175</f>
        <v>0</v>
      </c>
      <c r="Q175" s="227">
        <v>3.0000000000000001E-05</v>
      </c>
      <c r="R175" s="227">
        <f>Q175*H175</f>
        <v>3.0000000000000001E-05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135</v>
      </c>
      <c r="AT175" s="229" t="s">
        <v>130</v>
      </c>
      <c r="AU175" s="229" t="s">
        <v>87</v>
      </c>
      <c r="AY175" s="17" t="s">
        <v>128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135</v>
      </c>
      <c r="BM175" s="229" t="s">
        <v>523</v>
      </c>
    </row>
    <row r="176" s="2" customFormat="1">
      <c r="A176" s="38"/>
      <c r="B176" s="39"/>
      <c r="C176" s="40"/>
      <c r="D176" s="231" t="s">
        <v>137</v>
      </c>
      <c r="E176" s="40"/>
      <c r="F176" s="232" t="s">
        <v>227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87</v>
      </c>
    </row>
    <row r="177" s="2" customFormat="1">
      <c r="A177" s="38"/>
      <c r="B177" s="39"/>
      <c r="C177" s="40"/>
      <c r="D177" s="231" t="s">
        <v>150</v>
      </c>
      <c r="E177" s="40"/>
      <c r="F177" s="247" t="s">
        <v>524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87</v>
      </c>
    </row>
    <row r="178" s="12" customFormat="1" ht="22.8" customHeight="1">
      <c r="A178" s="12"/>
      <c r="B178" s="202"/>
      <c r="C178" s="203"/>
      <c r="D178" s="204" t="s">
        <v>76</v>
      </c>
      <c r="E178" s="216" t="s">
        <v>144</v>
      </c>
      <c r="F178" s="216" t="s">
        <v>234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SUM(P179:P217)</f>
        <v>0</v>
      </c>
      <c r="Q178" s="210"/>
      <c r="R178" s="211">
        <f>SUM(R179:R217)</f>
        <v>20.103098040000003</v>
      </c>
      <c r="S178" s="210"/>
      <c r="T178" s="212">
        <f>SUM(T179:T217)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85</v>
      </c>
      <c r="AT178" s="214" t="s">
        <v>76</v>
      </c>
      <c r="AU178" s="214" t="s">
        <v>85</v>
      </c>
      <c r="AY178" s="213" t="s">
        <v>128</v>
      </c>
      <c r="BK178" s="215">
        <f>SUM(BK179:BK217)</f>
        <v>0</v>
      </c>
    </row>
    <row r="179" s="2" customFormat="1" ht="24.15" customHeight="1">
      <c r="A179" s="38"/>
      <c r="B179" s="39"/>
      <c r="C179" s="218" t="s">
        <v>8</v>
      </c>
      <c r="D179" s="218" t="s">
        <v>130</v>
      </c>
      <c r="E179" s="219" t="s">
        <v>352</v>
      </c>
      <c r="F179" s="220" t="s">
        <v>353</v>
      </c>
      <c r="G179" s="221" t="s">
        <v>147</v>
      </c>
      <c r="H179" s="222">
        <v>6.625</v>
      </c>
      <c r="I179" s="223"/>
      <c r="J179" s="224">
        <f>ROUND(I179*H179,2)</f>
        <v>0</v>
      </c>
      <c r="K179" s="220" t="s">
        <v>134</v>
      </c>
      <c r="L179" s="44"/>
      <c r="M179" s="225" t="s">
        <v>1</v>
      </c>
      <c r="N179" s="226" t="s">
        <v>42</v>
      </c>
      <c r="O179" s="91"/>
      <c r="P179" s="227">
        <f>O179*H179</f>
        <v>0</v>
      </c>
      <c r="Q179" s="227">
        <v>2.8801600000000001</v>
      </c>
      <c r="R179" s="227">
        <f>Q179*H179</f>
        <v>19.081060000000001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135</v>
      </c>
      <c r="AT179" s="229" t="s">
        <v>130</v>
      </c>
      <c r="AU179" s="229" t="s">
        <v>87</v>
      </c>
      <c r="AY179" s="17" t="s">
        <v>128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135</v>
      </c>
      <c r="BM179" s="229" t="s">
        <v>525</v>
      </c>
    </row>
    <row r="180" s="2" customFormat="1">
      <c r="A180" s="38"/>
      <c r="B180" s="39"/>
      <c r="C180" s="40"/>
      <c r="D180" s="231" t="s">
        <v>137</v>
      </c>
      <c r="E180" s="40"/>
      <c r="F180" s="232" t="s">
        <v>355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87</v>
      </c>
    </row>
    <row r="181" s="13" customFormat="1">
      <c r="A181" s="13"/>
      <c r="B181" s="236"/>
      <c r="C181" s="237"/>
      <c r="D181" s="231" t="s">
        <v>142</v>
      </c>
      <c r="E181" s="238" t="s">
        <v>1</v>
      </c>
      <c r="F181" s="239" t="s">
        <v>526</v>
      </c>
      <c r="G181" s="237"/>
      <c r="H181" s="240">
        <v>6.625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142</v>
      </c>
      <c r="AU181" s="246" t="s">
        <v>87</v>
      </c>
      <c r="AV181" s="13" t="s">
        <v>87</v>
      </c>
      <c r="AW181" s="13" t="s">
        <v>34</v>
      </c>
      <c r="AX181" s="13" t="s">
        <v>85</v>
      </c>
      <c r="AY181" s="246" t="s">
        <v>128</v>
      </c>
    </row>
    <row r="182" s="2" customFormat="1" ht="16.5" customHeight="1">
      <c r="A182" s="38"/>
      <c r="B182" s="39"/>
      <c r="C182" s="269" t="s">
        <v>229</v>
      </c>
      <c r="D182" s="269" t="s">
        <v>184</v>
      </c>
      <c r="E182" s="270" t="s">
        <v>242</v>
      </c>
      <c r="F182" s="271" t="s">
        <v>357</v>
      </c>
      <c r="G182" s="272" t="s">
        <v>147</v>
      </c>
      <c r="H182" s="273">
        <v>-4.9690000000000003</v>
      </c>
      <c r="I182" s="274"/>
      <c r="J182" s="275">
        <f>ROUND(I182*H182,2)</f>
        <v>0</v>
      </c>
      <c r="K182" s="271" t="s">
        <v>1</v>
      </c>
      <c r="L182" s="276"/>
      <c r="M182" s="277" t="s">
        <v>1</v>
      </c>
      <c r="N182" s="278" t="s">
        <v>42</v>
      </c>
      <c r="O182" s="91"/>
      <c r="P182" s="227">
        <f>O182*H182</f>
        <v>0</v>
      </c>
      <c r="Q182" s="227">
        <v>0.37</v>
      </c>
      <c r="R182" s="227">
        <f>Q182*H182</f>
        <v>-1.83853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183</v>
      </c>
      <c r="AT182" s="229" t="s">
        <v>184</v>
      </c>
      <c r="AU182" s="229" t="s">
        <v>87</v>
      </c>
      <c r="AY182" s="17" t="s">
        <v>128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135</v>
      </c>
      <c r="BM182" s="229" t="s">
        <v>527</v>
      </c>
    </row>
    <row r="183" s="2" customFormat="1">
      <c r="A183" s="38"/>
      <c r="B183" s="39"/>
      <c r="C183" s="40"/>
      <c r="D183" s="231" t="s">
        <v>137</v>
      </c>
      <c r="E183" s="40"/>
      <c r="F183" s="232" t="s">
        <v>357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87</v>
      </c>
    </row>
    <row r="184" s="2" customFormat="1">
      <c r="A184" s="38"/>
      <c r="B184" s="39"/>
      <c r="C184" s="40"/>
      <c r="D184" s="231" t="s">
        <v>150</v>
      </c>
      <c r="E184" s="40"/>
      <c r="F184" s="247" t="s">
        <v>359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150</v>
      </c>
      <c r="AU184" s="17" t="s">
        <v>87</v>
      </c>
    </row>
    <row r="185" s="13" customFormat="1">
      <c r="A185" s="13"/>
      <c r="B185" s="236"/>
      <c r="C185" s="237"/>
      <c r="D185" s="231" t="s">
        <v>142</v>
      </c>
      <c r="E185" s="238" t="s">
        <v>1</v>
      </c>
      <c r="F185" s="239" t="s">
        <v>528</v>
      </c>
      <c r="G185" s="237"/>
      <c r="H185" s="240">
        <v>-4.9690000000000003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142</v>
      </c>
      <c r="AU185" s="246" t="s">
        <v>87</v>
      </c>
      <c r="AV185" s="13" t="s">
        <v>87</v>
      </c>
      <c r="AW185" s="13" t="s">
        <v>34</v>
      </c>
      <c r="AX185" s="13" t="s">
        <v>85</v>
      </c>
      <c r="AY185" s="246" t="s">
        <v>128</v>
      </c>
    </row>
    <row r="186" s="2" customFormat="1" ht="24.15" customHeight="1">
      <c r="A186" s="38"/>
      <c r="B186" s="39"/>
      <c r="C186" s="218" t="s">
        <v>235</v>
      </c>
      <c r="D186" s="218" t="s">
        <v>130</v>
      </c>
      <c r="E186" s="219" t="s">
        <v>248</v>
      </c>
      <c r="F186" s="220" t="s">
        <v>249</v>
      </c>
      <c r="G186" s="221" t="s">
        <v>147</v>
      </c>
      <c r="H186" s="222">
        <v>5.2000000000000002</v>
      </c>
      <c r="I186" s="223"/>
      <c r="J186" s="224">
        <f>ROUND(I186*H186,2)</f>
        <v>0</v>
      </c>
      <c r="K186" s="220" t="s">
        <v>134</v>
      </c>
      <c r="L186" s="44"/>
      <c r="M186" s="225" t="s">
        <v>1</v>
      </c>
      <c r="N186" s="226" t="s">
        <v>42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135</v>
      </c>
      <c r="AT186" s="229" t="s">
        <v>130</v>
      </c>
      <c r="AU186" s="229" t="s">
        <v>87</v>
      </c>
      <c r="AY186" s="17" t="s">
        <v>128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135</v>
      </c>
      <c r="BM186" s="229" t="s">
        <v>529</v>
      </c>
    </row>
    <row r="187" s="2" customFormat="1">
      <c r="A187" s="38"/>
      <c r="B187" s="39"/>
      <c r="C187" s="40"/>
      <c r="D187" s="231" t="s">
        <v>137</v>
      </c>
      <c r="E187" s="40"/>
      <c r="F187" s="232" t="s">
        <v>251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87</v>
      </c>
    </row>
    <row r="188" s="2" customFormat="1">
      <c r="A188" s="38"/>
      <c r="B188" s="39"/>
      <c r="C188" s="40"/>
      <c r="D188" s="231" t="s">
        <v>150</v>
      </c>
      <c r="E188" s="40"/>
      <c r="F188" s="247" t="s">
        <v>530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150</v>
      </c>
      <c r="AU188" s="17" t="s">
        <v>87</v>
      </c>
    </row>
    <row r="189" s="13" customFormat="1">
      <c r="A189" s="13"/>
      <c r="B189" s="236"/>
      <c r="C189" s="237"/>
      <c r="D189" s="231" t="s">
        <v>142</v>
      </c>
      <c r="E189" s="238" t="s">
        <v>1</v>
      </c>
      <c r="F189" s="239" t="s">
        <v>135</v>
      </c>
      <c r="G189" s="237"/>
      <c r="H189" s="240">
        <v>4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142</v>
      </c>
      <c r="AU189" s="246" t="s">
        <v>87</v>
      </c>
      <c r="AV189" s="13" t="s">
        <v>87</v>
      </c>
      <c r="AW189" s="13" t="s">
        <v>34</v>
      </c>
      <c r="AX189" s="13" t="s">
        <v>77</v>
      </c>
      <c r="AY189" s="246" t="s">
        <v>128</v>
      </c>
    </row>
    <row r="190" s="14" customFormat="1">
      <c r="A190" s="14"/>
      <c r="B190" s="248"/>
      <c r="C190" s="249"/>
      <c r="D190" s="231" t="s">
        <v>142</v>
      </c>
      <c r="E190" s="250" t="s">
        <v>1</v>
      </c>
      <c r="F190" s="251" t="s">
        <v>531</v>
      </c>
      <c r="G190" s="249"/>
      <c r="H190" s="250" t="s">
        <v>1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142</v>
      </c>
      <c r="AU190" s="257" t="s">
        <v>87</v>
      </c>
      <c r="AV190" s="14" t="s">
        <v>85</v>
      </c>
      <c r="AW190" s="14" t="s">
        <v>34</v>
      </c>
      <c r="AX190" s="14" t="s">
        <v>77</v>
      </c>
      <c r="AY190" s="257" t="s">
        <v>128</v>
      </c>
    </row>
    <row r="191" s="13" customFormat="1">
      <c r="A191" s="13"/>
      <c r="B191" s="236"/>
      <c r="C191" s="237"/>
      <c r="D191" s="231" t="s">
        <v>142</v>
      </c>
      <c r="E191" s="238" t="s">
        <v>1</v>
      </c>
      <c r="F191" s="239" t="s">
        <v>532</v>
      </c>
      <c r="G191" s="237"/>
      <c r="H191" s="240">
        <v>1.2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142</v>
      </c>
      <c r="AU191" s="246" t="s">
        <v>87</v>
      </c>
      <c r="AV191" s="13" t="s">
        <v>87</v>
      </c>
      <c r="AW191" s="13" t="s">
        <v>34</v>
      </c>
      <c r="AX191" s="13" t="s">
        <v>77</v>
      </c>
      <c r="AY191" s="246" t="s">
        <v>128</v>
      </c>
    </row>
    <row r="192" s="15" customFormat="1">
      <c r="A192" s="15"/>
      <c r="B192" s="258"/>
      <c r="C192" s="259"/>
      <c r="D192" s="231" t="s">
        <v>142</v>
      </c>
      <c r="E192" s="260" t="s">
        <v>1</v>
      </c>
      <c r="F192" s="261" t="s">
        <v>154</v>
      </c>
      <c r="G192" s="259"/>
      <c r="H192" s="262">
        <v>5.2000000000000002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8" t="s">
        <v>142</v>
      </c>
      <c r="AU192" s="268" t="s">
        <v>87</v>
      </c>
      <c r="AV192" s="15" t="s">
        <v>135</v>
      </c>
      <c r="AW192" s="15" t="s">
        <v>34</v>
      </c>
      <c r="AX192" s="15" t="s">
        <v>85</v>
      </c>
      <c r="AY192" s="268" t="s">
        <v>128</v>
      </c>
    </row>
    <row r="193" s="2" customFormat="1" ht="24.15" customHeight="1">
      <c r="A193" s="38"/>
      <c r="B193" s="39"/>
      <c r="C193" s="218" t="s">
        <v>241</v>
      </c>
      <c r="D193" s="218" t="s">
        <v>130</v>
      </c>
      <c r="E193" s="219" t="s">
        <v>371</v>
      </c>
      <c r="F193" s="220" t="s">
        <v>372</v>
      </c>
      <c r="G193" s="221" t="s">
        <v>147</v>
      </c>
      <c r="H193" s="222">
        <v>15.814</v>
      </c>
      <c r="I193" s="223"/>
      <c r="J193" s="224">
        <f>ROUND(I193*H193,2)</f>
        <v>0</v>
      </c>
      <c r="K193" s="220" t="s">
        <v>134</v>
      </c>
      <c r="L193" s="44"/>
      <c r="M193" s="225" t="s">
        <v>1</v>
      </c>
      <c r="N193" s="226" t="s">
        <v>42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135</v>
      </c>
      <c r="AT193" s="229" t="s">
        <v>130</v>
      </c>
      <c r="AU193" s="229" t="s">
        <v>87</v>
      </c>
      <c r="AY193" s="17" t="s">
        <v>128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85</v>
      </c>
      <c r="BK193" s="230">
        <f>ROUND(I193*H193,2)</f>
        <v>0</v>
      </c>
      <c r="BL193" s="17" t="s">
        <v>135</v>
      </c>
      <c r="BM193" s="229" t="s">
        <v>533</v>
      </c>
    </row>
    <row r="194" s="2" customFormat="1">
      <c r="A194" s="38"/>
      <c r="B194" s="39"/>
      <c r="C194" s="40"/>
      <c r="D194" s="231" t="s">
        <v>137</v>
      </c>
      <c r="E194" s="40"/>
      <c r="F194" s="232" t="s">
        <v>374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87</v>
      </c>
    </row>
    <row r="195" s="14" customFormat="1">
      <c r="A195" s="14"/>
      <c r="B195" s="248"/>
      <c r="C195" s="249"/>
      <c r="D195" s="231" t="s">
        <v>142</v>
      </c>
      <c r="E195" s="250" t="s">
        <v>1</v>
      </c>
      <c r="F195" s="251" t="s">
        <v>159</v>
      </c>
      <c r="G195" s="249"/>
      <c r="H195" s="250" t="s">
        <v>1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142</v>
      </c>
      <c r="AU195" s="257" t="s">
        <v>87</v>
      </c>
      <c r="AV195" s="14" t="s">
        <v>85</v>
      </c>
      <c r="AW195" s="14" t="s">
        <v>34</v>
      </c>
      <c r="AX195" s="14" t="s">
        <v>77</v>
      </c>
      <c r="AY195" s="257" t="s">
        <v>128</v>
      </c>
    </row>
    <row r="196" s="13" customFormat="1">
      <c r="A196" s="13"/>
      <c r="B196" s="236"/>
      <c r="C196" s="237"/>
      <c r="D196" s="231" t="s">
        <v>142</v>
      </c>
      <c r="E196" s="238" t="s">
        <v>1</v>
      </c>
      <c r="F196" s="239" t="s">
        <v>534</v>
      </c>
      <c r="G196" s="237"/>
      <c r="H196" s="240">
        <v>8.4079999999999995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142</v>
      </c>
      <c r="AU196" s="246" t="s">
        <v>87</v>
      </c>
      <c r="AV196" s="13" t="s">
        <v>87</v>
      </c>
      <c r="AW196" s="13" t="s">
        <v>34</v>
      </c>
      <c r="AX196" s="13" t="s">
        <v>77</v>
      </c>
      <c r="AY196" s="246" t="s">
        <v>128</v>
      </c>
    </row>
    <row r="197" s="14" customFormat="1">
      <c r="A197" s="14"/>
      <c r="B197" s="248"/>
      <c r="C197" s="249"/>
      <c r="D197" s="231" t="s">
        <v>142</v>
      </c>
      <c r="E197" s="250" t="s">
        <v>1</v>
      </c>
      <c r="F197" s="251" t="s">
        <v>376</v>
      </c>
      <c r="G197" s="249"/>
      <c r="H197" s="250" t="s">
        <v>1</v>
      </c>
      <c r="I197" s="252"/>
      <c r="J197" s="249"/>
      <c r="K197" s="249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142</v>
      </c>
      <c r="AU197" s="257" t="s">
        <v>87</v>
      </c>
      <c r="AV197" s="14" t="s">
        <v>85</v>
      </c>
      <c r="AW197" s="14" t="s">
        <v>34</v>
      </c>
      <c r="AX197" s="14" t="s">
        <v>77</v>
      </c>
      <c r="AY197" s="257" t="s">
        <v>128</v>
      </c>
    </row>
    <row r="198" s="13" customFormat="1">
      <c r="A198" s="13"/>
      <c r="B198" s="236"/>
      <c r="C198" s="237"/>
      <c r="D198" s="231" t="s">
        <v>142</v>
      </c>
      <c r="E198" s="238" t="s">
        <v>1</v>
      </c>
      <c r="F198" s="239" t="s">
        <v>535</v>
      </c>
      <c r="G198" s="237"/>
      <c r="H198" s="240">
        <v>7.4059999999999997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142</v>
      </c>
      <c r="AU198" s="246" t="s">
        <v>87</v>
      </c>
      <c r="AV198" s="13" t="s">
        <v>87</v>
      </c>
      <c r="AW198" s="13" t="s">
        <v>34</v>
      </c>
      <c r="AX198" s="13" t="s">
        <v>77</v>
      </c>
      <c r="AY198" s="246" t="s">
        <v>128</v>
      </c>
    </row>
    <row r="199" s="15" customFormat="1">
      <c r="A199" s="15"/>
      <c r="B199" s="258"/>
      <c r="C199" s="259"/>
      <c r="D199" s="231" t="s">
        <v>142</v>
      </c>
      <c r="E199" s="260" t="s">
        <v>1</v>
      </c>
      <c r="F199" s="261" t="s">
        <v>154</v>
      </c>
      <c r="G199" s="259"/>
      <c r="H199" s="262">
        <v>15.814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8" t="s">
        <v>142</v>
      </c>
      <c r="AU199" s="268" t="s">
        <v>87</v>
      </c>
      <c r="AV199" s="15" t="s">
        <v>135</v>
      </c>
      <c r="AW199" s="15" t="s">
        <v>34</v>
      </c>
      <c r="AX199" s="15" t="s">
        <v>85</v>
      </c>
      <c r="AY199" s="268" t="s">
        <v>128</v>
      </c>
    </row>
    <row r="200" s="2" customFormat="1" ht="21.75" customHeight="1">
      <c r="A200" s="38"/>
      <c r="B200" s="39"/>
      <c r="C200" s="218" t="s">
        <v>247</v>
      </c>
      <c r="D200" s="218" t="s">
        <v>130</v>
      </c>
      <c r="E200" s="219" t="s">
        <v>378</v>
      </c>
      <c r="F200" s="220" t="s">
        <v>379</v>
      </c>
      <c r="G200" s="221" t="s">
        <v>133</v>
      </c>
      <c r="H200" s="222">
        <v>23.100000000000001</v>
      </c>
      <c r="I200" s="223"/>
      <c r="J200" s="224">
        <f>ROUND(I200*H200,2)</f>
        <v>0</v>
      </c>
      <c r="K200" s="220" t="s">
        <v>134</v>
      </c>
      <c r="L200" s="44"/>
      <c r="M200" s="225" t="s">
        <v>1</v>
      </c>
      <c r="N200" s="226" t="s">
        <v>42</v>
      </c>
      <c r="O200" s="91"/>
      <c r="P200" s="227">
        <f>O200*H200</f>
        <v>0</v>
      </c>
      <c r="Q200" s="227">
        <v>0.00726</v>
      </c>
      <c r="R200" s="227">
        <f>Q200*H200</f>
        <v>0.16770600000000002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135</v>
      </c>
      <c r="AT200" s="229" t="s">
        <v>130</v>
      </c>
      <c r="AU200" s="229" t="s">
        <v>87</v>
      </c>
      <c r="AY200" s="17" t="s">
        <v>128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85</v>
      </c>
      <c r="BK200" s="230">
        <f>ROUND(I200*H200,2)</f>
        <v>0</v>
      </c>
      <c r="BL200" s="17" t="s">
        <v>135</v>
      </c>
      <c r="BM200" s="229" t="s">
        <v>536</v>
      </c>
    </row>
    <row r="201" s="2" customFormat="1">
      <c r="A201" s="38"/>
      <c r="B201" s="39"/>
      <c r="C201" s="40"/>
      <c r="D201" s="231" t="s">
        <v>137</v>
      </c>
      <c r="E201" s="40"/>
      <c r="F201" s="232" t="s">
        <v>381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87</v>
      </c>
    </row>
    <row r="202" s="13" customFormat="1">
      <c r="A202" s="13"/>
      <c r="B202" s="236"/>
      <c r="C202" s="237"/>
      <c r="D202" s="231" t="s">
        <v>142</v>
      </c>
      <c r="E202" s="238" t="s">
        <v>1</v>
      </c>
      <c r="F202" s="239" t="s">
        <v>537</v>
      </c>
      <c r="G202" s="237"/>
      <c r="H202" s="240">
        <v>23.100000000000001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142</v>
      </c>
      <c r="AU202" s="246" t="s">
        <v>87</v>
      </c>
      <c r="AV202" s="13" t="s">
        <v>87</v>
      </c>
      <c r="AW202" s="13" t="s">
        <v>34</v>
      </c>
      <c r="AX202" s="13" t="s">
        <v>85</v>
      </c>
      <c r="AY202" s="246" t="s">
        <v>128</v>
      </c>
    </row>
    <row r="203" s="2" customFormat="1" ht="21.75" customHeight="1">
      <c r="A203" s="38"/>
      <c r="B203" s="39"/>
      <c r="C203" s="218" t="s">
        <v>255</v>
      </c>
      <c r="D203" s="218" t="s">
        <v>130</v>
      </c>
      <c r="E203" s="219" t="s">
        <v>383</v>
      </c>
      <c r="F203" s="220" t="s">
        <v>384</v>
      </c>
      <c r="G203" s="221" t="s">
        <v>133</v>
      </c>
      <c r="H203" s="222">
        <v>23.100000000000001</v>
      </c>
      <c r="I203" s="223"/>
      <c r="J203" s="224">
        <f>ROUND(I203*H203,2)</f>
        <v>0</v>
      </c>
      <c r="K203" s="220" t="s">
        <v>134</v>
      </c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0.00085999999999999998</v>
      </c>
      <c r="R203" s="227">
        <f>Q203*H203</f>
        <v>0.019866000000000002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135</v>
      </c>
      <c r="AT203" s="229" t="s">
        <v>130</v>
      </c>
      <c r="AU203" s="229" t="s">
        <v>87</v>
      </c>
      <c r="AY203" s="17" t="s">
        <v>128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135</v>
      </c>
      <c r="BM203" s="229" t="s">
        <v>538</v>
      </c>
    </row>
    <row r="204" s="2" customFormat="1">
      <c r="A204" s="38"/>
      <c r="B204" s="39"/>
      <c r="C204" s="40"/>
      <c r="D204" s="231" t="s">
        <v>137</v>
      </c>
      <c r="E204" s="40"/>
      <c r="F204" s="232" t="s">
        <v>386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87</v>
      </c>
    </row>
    <row r="205" s="13" customFormat="1">
      <c r="A205" s="13"/>
      <c r="B205" s="236"/>
      <c r="C205" s="237"/>
      <c r="D205" s="231" t="s">
        <v>142</v>
      </c>
      <c r="E205" s="238" t="s">
        <v>1</v>
      </c>
      <c r="F205" s="239" t="s">
        <v>537</v>
      </c>
      <c r="G205" s="237"/>
      <c r="H205" s="240">
        <v>23.100000000000001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142</v>
      </c>
      <c r="AU205" s="246" t="s">
        <v>87</v>
      </c>
      <c r="AV205" s="13" t="s">
        <v>87</v>
      </c>
      <c r="AW205" s="13" t="s">
        <v>34</v>
      </c>
      <c r="AX205" s="13" t="s">
        <v>85</v>
      </c>
      <c r="AY205" s="246" t="s">
        <v>128</v>
      </c>
    </row>
    <row r="206" s="2" customFormat="1" ht="24.15" customHeight="1">
      <c r="A206" s="38"/>
      <c r="B206" s="39"/>
      <c r="C206" s="218" t="s">
        <v>7</v>
      </c>
      <c r="D206" s="218" t="s">
        <v>130</v>
      </c>
      <c r="E206" s="219" t="s">
        <v>387</v>
      </c>
      <c r="F206" s="220" t="s">
        <v>388</v>
      </c>
      <c r="G206" s="221" t="s">
        <v>187</v>
      </c>
      <c r="H206" s="222">
        <v>0.128</v>
      </c>
      <c r="I206" s="223"/>
      <c r="J206" s="224">
        <f>ROUND(I206*H206,2)</f>
        <v>0</v>
      </c>
      <c r="K206" s="220" t="s">
        <v>134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1.09528</v>
      </c>
      <c r="R206" s="227">
        <f>Q206*H206</f>
        <v>0.14019584000000002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135</v>
      </c>
      <c r="AT206" s="229" t="s">
        <v>130</v>
      </c>
      <c r="AU206" s="229" t="s">
        <v>87</v>
      </c>
      <c r="AY206" s="17" t="s">
        <v>128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135</v>
      </c>
      <c r="BM206" s="229" t="s">
        <v>539</v>
      </c>
    </row>
    <row r="207" s="2" customFormat="1">
      <c r="A207" s="38"/>
      <c r="B207" s="39"/>
      <c r="C207" s="40"/>
      <c r="D207" s="231" t="s">
        <v>137</v>
      </c>
      <c r="E207" s="40"/>
      <c r="F207" s="232" t="s">
        <v>390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137</v>
      </c>
      <c r="AU207" s="17" t="s">
        <v>87</v>
      </c>
    </row>
    <row r="208" s="2" customFormat="1">
      <c r="A208" s="38"/>
      <c r="B208" s="39"/>
      <c r="C208" s="40"/>
      <c r="D208" s="231" t="s">
        <v>150</v>
      </c>
      <c r="E208" s="40"/>
      <c r="F208" s="247" t="s">
        <v>540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87</v>
      </c>
    </row>
    <row r="209" s="2" customFormat="1" ht="24.15" customHeight="1">
      <c r="A209" s="38"/>
      <c r="B209" s="39"/>
      <c r="C209" s="218" t="s">
        <v>266</v>
      </c>
      <c r="D209" s="218" t="s">
        <v>130</v>
      </c>
      <c r="E209" s="219" t="s">
        <v>394</v>
      </c>
      <c r="F209" s="220" t="s">
        <v>395</v>
      </c>
      <c r="G209" s="221" t="s">
        <v>187</v>
      </c>
      <c r="H209" s="222">
        <v>0.44400000000000001</v>
      </c>
      <c r="I209" s="223"/>
      <c r="J209" s="224">
        <f>ROUND(I209*H209,2)</f>
        <v>0</v>
      </c>
      <c r="K209" s="220" t="s">
        <v>134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1.03955</v>
      </c>
      <c r="R209" s="227">
        <f>Q209*H209</f>
        <v>0.46156019999999998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135</v>
      </c>
      <c r="AT209" s="229" t="s">
        <v>130</v>
      </c>
      <c r="AU209" s="229" t="s">
        <v>87</v>
      </c>
      <c r="AY209" s="17" t="s">
        <v>128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135</v>
      </c>
      <c r="BM209" s="229" t="s">
        <v>541</v>
      </c>
    </row>
    <row r="210" s="2" customFormat="1">
      <c r="A210" s="38"/>
      <c r="B210" s="39"/>
      <c r="C210" s="40"/>
      <c r="D210" s="231" t="s">
        <v>137</v>
      </c>
      <c r="E210" s="40"/>
      <c r="F210" s="232" t="s">
        <v>397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137</v>
      </c>
      <c r="AU210" s="17" t="s">
        <v>87</v>
      </c>
    </row>
    <row r="211" s="2" customFormat="1">
      <c r="A211" s="38"/>
      <c r="B211" s="39"/>
      <c r="C211" s="40"/>
      <c r="D211" s="231" t="s">
        <v>150</v>
      </c>
      <c r="E211" s="40"/>
      <c r="F211" s="247" t="s">
        <v>542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150</v>
      </c>
      <c r="AU211" s="17" t="s">
        <v>87</v>
      </c>
    </row>
    <row r="212" s="2" customFormat="1" ht="24.15" customHeight="1">
      <c r="A212" s="38"/>
      <c r="B212" s="39"/>
      <c r="C212" s="218" t="s">
        <v>271</v>
      </c>
      <c r="D212" s="218" t="s">
        <v>130</v>
      </c>
      <c r="E212" s="219" t="s">
        <v>400</v>
      </c>
      <c r="F212" s="220" t="s">
        <v>401</v>
      </c>
      <c r="G212" s="221" t="s">
        <v>133</v>
      </c>
      <c r="H212" s="222">
        <v>26.5</v>
      </c>
      <c r="I212" s="223"/>
      <c r="J212" s="224">
        <f>ROUND(I212*H212,2)</f>
        <v>0</v>
      </c>
      <c r="K212" s="220" t="s">
        <v>134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0.078159999999999993</v>
      </c>
      <c r="R212" s="227">
        <f>Q212*H212</f>
        <v>2.07124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135</v>
      </c>
      <c r="AT212" s="229" t="s">
        <v>130</v>
      </c>
      <c r="AU212" s="229" t="s">
        <v>87</v>
      </c>
      <c r="AY212" s="17" t="s">
        <v>128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135</v>
      </c>
      <c r="BM212" s="229" t="s">
        <v>543</v>
      </c>
    </row>
    <row r="213" s="2" customFormat="1">
      <c r="A213" s="38"/>
      <c r="B213" s="39"/>
      <c r="C213" s="40"/>
      <c r="D213" s="231" t="s">
        <v>137</v>
      </c>
      <c r="E213" s="40"/>
      <c r="F213" s="232" t="s">
        <v>403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137</v>
      </c>
      <c r="AU213" s="17" t="s">
        <v>87</v>
      </c>
    </row>
    <row r="214" s="13" customFormat="1">
      <c r="A214" s="13"/>
      <c r="B214" s="236"/>
      <c r="C214" s="237"/>
      <c r="D214" s="231" t="s">
        <v>142</v>
      </c>
      <c r="E214" s="238" t="s">
        <v>1</v>
      </c>
      <c r="F214" s="239" t="s">
        <v>544</v>
      </c>
      <c r="G214" s="237"/>
      <c r="H214" s="240">
        <v>26.5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142</v>
      </c>
      <c r="AU214" s="246" t="s">
        <v>87</v>
      </c>
      <c r="AV214" s="13" t="s">
        <v>87</v>
      </c>
      <c r="AW214" s="13" t="s">
        <v>34</v>
      </c>
      <c r="AX214" s="13" t="s">
        <v>85</v>
      </c>
      <c r="AY214" s="246" t="s">
        <v>128</v>
      </c>
    </row>
    <row r="215" s="2" customFormat="1" ht="24.15" customHeight="1">
      <c r="A215" s="38"/>
      <c r="B215" s="39"/>
      <c r="C215" s="218" t="s">
        <v>276</v>
      </c>
      <c r="D215" s="218" t="s">
        <v>130</v>
      </c>
      <c r="E215" s="219" t="s">
        <v>545</v>
      </c>
      <c r="F215" s="220" t="s">
        <v>367</v>
      </c>
      <c r="G215" s="221" t="s">
        <v>225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135</v>
      </c>
      <c r="AT215" s="229" t="s">
        <v>130</v>
      </c>
      <c r="AU215" s="229" t="s">
        <v>87</v>
      </c>
      <c r="AY215" s="17" t="s">
        <v>128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135</v>
      </c>
      <c r="BM215" s="229" t="s">
        <v>546</v>
      </c>
    </row>
    <row r="216" s="2" customFormat="1">
      <c r="A216" s="38"/>
      <c r="B216" s="39"/>
      <c r="C216" s="40"/>
      <c r="D216" s="231" t="s">
        <v>137</v>
      </c>
      <c r="E216" s="40"/>
      <c r="F216" s="232" t="s">
        <v>369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87</v>
      </c>
    </row>
    <row r="217" s="2" customFormat="1">
      <c r="A217" s="38"/>
      <c r="B217" s="39"/>
      <c r="C217" s="40"/>
      <c r="D217" s="231" t="s">
        <v>150</v>
      </c>
      <c r="E217" s="40"/>
      <c r="F217" s="247" t="s">
        <v>370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150</v>
      </c>
      <c r="AU217" s="17" t="s">
        <v>87</v>
      </c>
    </row>
    <row r="218" s="12" customFormat="1" ht="22.8" customHeight="1">
      <c r="A218" s="12"/>
      <c r="B218" s="202"/>
      <c r="C218" s="203"/>
      <c r="D218" s="204" t="s">
        <v>76</v>
      </c>
      <c r="E218" s="216" t="s">
        <v>135</v>
      </c>
      <c r="F218" s="216" t="s">
        <v>254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SUM(P219:P253)</f>
        <v>0</v>
      </c>
      <c r="Q218" s="210"/>
      <c r="R218" s="211">
        <f>SUM(R219:R253)</f>
        <v>28.942691709999995</v>
      </c>
      <c r="S218" s="210"/>
      <c r="T218" s="212">
        <f>SUM(T219:T253)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85</v>
      </c>
      <c r="AT218" s="214" t="s">
        <v>76</v>
      </c>
      <c r="AU218" s="214" t="s">
        <v>85</v>
      </c>
      <c r="AY218" s="213" t="s">
        <v>128</v>
      </c>
      <c r="BK218" s="215">
        <f>SUM(BK219:BK253)</f>
        <v>0</v>
      </c>
    </row>
    <row r="219" s="2" customFormat="1" ht="33" customHeight="1">
      <c r="A219" s="38"/>
      <c r="B219" s="39"/>
      <c r="C219" s="218" t="s">
        <v>284</v>
      </c>
      <c r="D219" s="218" t="s">
        <v>130</v>
      </c>
      <c r="E219" s="219" t="s">
        <v>547</v>
      </c>
      <c r="F219" s="220" t="s">
        <v>548</v>
      </c>
      <c r="G219" s="221" t="s">
        <v>133</v>
      </c>
      <c r="H219" s="222">
        <v>36.960000000000001</v>
      </c>
      <c r="I219" s="223"/>
      <c r="J219" s="224">
        <f>ROUND(I219*H219,2)</f>
        <v>0</v>
      </c>
      <c r="K219" s="220" t="s">
        <v>134</v>
      </c>
      <c r="L219" s="44"/>
      <c r="M219" s="225" t="s">
        <v>1</v>
      </c>
      <c r="N219" s="226" t="s">
        <v>42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135</v>
      </c>
      <c r="AT219" s="229" t="s">
        <v>130</v>
      </c>
      <c r="AU219" s="229" t="s">
        <v>87</v>
      </c>
      <c r="AY219" s="17" t="s">
        <v>128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85</v>
      </c>
      <c r="BK219" s="230">
        <f>ROUND(I219*H219,2)</f>
        <v>0</v>
      </c>
      <c r="BL219" s="17" t="s">
        <v>135</v>
      </c>
      <c r="BM219" s="229" t="s">
        <v>549</v>
      </c>
    </row>
    <row r="220" s="2" customFormat="1">
      <c r="A220" s="38"/>
      <c r="B220" s="39"/>
      <c r="C220" s="40"/>
      <c r="D220" s="231" t="s">
        <v>137</v>
      </c>
      <c r="E220" s="40"/>
      <c r="F220" s="232" t="s">
        <v>550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137</v>
      </c>
      <c r="AU220" s="17" t="s">
        <v>87</v>
      </c>
    </row>
    <row r="221" s="2" customFormat="1">
      <c r="A221" s="38"/>
      <c r="B221" s="39"/>
      <c r="C221" s="40"/>
      <c r="D221" s="231" t="s">
        <v>150</v>
      </c>
      <c r="E221" s="40"/>
      <c r="F221" s="247" t="s">
        <v>551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150</v>
      </c>
      <c r="AU221" s="17" t="s">
        <v>87</v>
      </c>
    </row>
    <row r="222" s="13" customFormat="1">
      <c r="A222" s="13"/>
      <c r="B222" s="236"/>
      <c r="C222" s="237"/>
      <c r="D222" s="231" t="s">
        <v>142</v>
      </c>
      <c r="E222" s="238" t="s">
        <v>1</v>
      </c>
      <c r="F222" s="239" t="s">
        <v>552</v>
      </c>
      <c r="G222" s="237"/>
      <c r="H222" s="240">
        <v>30.800000000000001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142</v>
      </c>
      <c r="AU222" s="246" t="s">
        <v>87</v>
      </c>
      <c r="AV222" s="13" t="s">
        <v>87</v>
      </c>
      <c r="AW222" s="13" t="s">
        <v>34</v>
      </c>
      <c r="AX222" s="13" t="s">
        <v>85</v>
      </c>
      <c r="AY222" s="246" t="s">
        <v>128</v>
      </c>
    </row>
    <row r="223" s="13" customFormat="1">
      <c r="A223" s="13"/>
      <c r="B223" s="236"/>
      <c r="C223" s="237"/>
      <c r="D223" s="231" t="s">
        <v>142</v>
      </c>
      <c r="E223" s="237"/>
      <c r="F223" s="239" t="s">
        <v>553</v>
      </c>
      <c r="G223" s="237"/>
      <c r="H223" s="240">
        <v>36.960000000000001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142</v>
      </c>
      <c r="AU223" s="246" t="s">
        <v>87</v>
      </c>
      <c r="AV223" s="13" t="s">
        <v>87</v>
      </c>
      <c r="AW223" s="13" t="s">
        <v>4</v>
      </c>
      <c r="AX223" s="13" t="s">
        <v>85</v>
      </c>
      <c r="AY223" s="246" t="s">
        <v>128</v>
      </c>
    </row>
    <row r="224" s="2" customFormat="1" ht="24.15" customHeight="1">
      <c r="A224" s="38"/>
      <c r="B224" s="39"/>
      <c r="C224" s="218" t="s">
        <v>291</v>
      </c>
      <c r="D224" s="218" t="s">
        <v>130</v>
      </c>
      <c r="E224" s="219" t="s">
        <v>406</v>
      </c>
      <c r="F224" s="220" t="s">
        <v>407</v>
      </c>
      <c r="G224" s="221" t="s">
        <v>133</v>
      </c>
      <c r="H224" s="222">
        <v>20.942</v>
      </c>
      <c r="I224" s="223"/>
      <c r="J224" s="224">
        <f>ROUND(I224*H224,2)</f>
        <v>0</v>
      </c>
      <c r="K224" s="220" t="s">
        <v>134</v>
      </c>
      <c r="L224" s="44"/>
      <c r="M224" s="225" t="s">
        <v>1</v>
      </c>
      <c r="N224" s="226" t="s">
        <v>42</v>
      </c>
      <c r="O224" s="91"/>
      <c r="P224" s="227">
        <f>O224*H224</f>
        <v>0</v>
      </c>
      <c r="Q224" s="227">
        <v>0.00027999999999999998</v>
      </c>
      <c r="R224" s="227">
        <f>Q224*H224</f>
        <v>0.0058637599999999991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135</v>
      </c>
      <c r="AT224" s="229" t="s">
        <v>130</v>
      </c>
      <c r="AU224" s="229" t="s">
        <v>87</v>
      </c>
      <c r="AY224" s="17" t="s">
        <v>128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85</v>
      </c>
      <c r="BK224" s="230">
        <f>ROUND(I224*H224,2)</f>
        <v>0</v>
      </c>
      <c r="BL224" s="17" t="s">
        <v>135</v>
      </c>
      <c r="BM224" s="229" t="s">
        <v>554</v>
      </c>
    </row>
    <row r="225" s="2" customFormat="1">
      <c r="A225" s="38"/>
      <c r="B225" s="39"/>
      <c r="C225" s="40"/>
      <c r="D225" s="231" t="s">
        <v>137</v>
      </c>
      <c r="E225" s="40"/>
      <c r="F225" s="232" t="s">
        <v>409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137</v>
      </c>
      <c r="AU225" s="17" t="s">
        <v>87</v>
      </c>
    </row>
    <row r="226" s="14" customFormat="1">
      <c r="A226" s="14"/>
      <c r="B226" s="248"/>
      <c r="C226" s="249"/>
      <c r="D226" s="231" t="s">
        <v>142</v>
      </c>
      <c r="E226" s="250" t="s">
        <v>1</v>
      </c>
      <c r="F226" s="251" t="s">
        <v>412</v>
      </c>
      <c r="G226" s="249"/>
      <c r="H226" s="250" t="s">
        <v>1</v>
      </c>
      <c r="I226" s="252"/>
      <c r="J226" s="249"/>
      <c r="K226" s="249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142</v>
      </c>
      <c r="AU226" s="257" t="s">
        <v>87</v>
      </c>
      <c r="AV226" s="14" t="s">
        <v>85</v>
      </c>
      <c r="AW226" s="14" t="s">
        <v>34</v>
      </c>
      <c r="AX226" s="14" t="s">
        <v>77</v>
      </c>
      <c r="AY226" s="257" t="s">
        <v>128</v>
      </c>
    </row>
    <row r="227" s="13" customFormat="1">
      <c r="A227" s="13"/>
      <c r="B227" s="236"/>
      <c r="C227" s="237"/>
      <c r="D227" s="231" t="s">
        <v>142</v>
      </c>
      <c r="E227" s="238" t="s">
        <v>1</v>
      </c>
      <c r="F227" s="239" t="s">
        <v>555</v>
      </c>
      <c r="G227" s="237"/>
      <c r="H227" s="240">
        <v>20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142</v>
      </c>
      <c r="AU227" s="246" t="s">
        <v>87</v>
      </c>
      <c r="AV227" s="13" t="s">
        <v>87</v>
      </c>
      <c r="AW227" s="13" t="s">
        <v>34</v>
      </c>
      <c r="AX227" s="13" t="s">
        <v>77</v>
      </c>
      <c r="AY227" s="246" t="s">
        <v>128</v>
      </c>
    </row>
    <row r="228" s="14" customFormat="1">
      <c r="A228" s="14"/>
      <c r="B228" s="248"/>
      <c r="C228" s="249"/>
      <c r="D228" s="231" t="s">
        <v>142</v>
      </c>
      <c r="E228" s="250" t="s">
        <v>1</v>
      </c>
      <c r="F228" s="251" t="s">
        <v>410</v>
      </c>
      <c r="G228" s="249"/>
      <c r="H228" s="250" t="s">
        <v>1</v>
      </c>
      <c r="I228" s="252"/>
      <c r="J228" s="249"/>
      <c r="K228" s="249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142</v>
      </c>
      <c r="AU228" s="257" t="s">
        <v>87</v>
      </c>
      <c r="AV228" s="14" t="s">
        <v>85</v>
      </c>
      <c r="AW228" s="14" t="s">
        <v>34</v>
      </c>
      <c r="AX228" s="14" t="s">
        <v>77</v>
      </c>
      <c r="AY228" s="257" t="s">
        <v>128</v>
      </c>
    </row>
    <row r="229" s="13" customFormat="1">
      <c r="A229" s="13"/>
      <c r="B229" s="236"/>
      <c r="C229" s="237"/>
      <c r="D229" s="231" t="s">
        <v>142</v>
      </c>
      <c r="E229" s="238" t="s">
        <v>1</v>
      </c>
      <c r="F229" s="239" t="s">
        <v>556</v>
      </c>
      <c r="G229" s="237"/>
      <c r="H229" s="240">
        <v>0.94199999999999995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142</v>
      </c>
      <c r="AU229" s="246" t="s">
        <v>87</v>
      </c>
      <c r="AV229" s="13" t="s">
        <v>87</v>
      </c>
      <c r="AW229" s="13" t="s">
        <v>34</v>
      </c>
      <c r="AX229" s="13" t="s">
        <v>77</v>
      </c>
      <c r="AY229" s="246" t="s">
        <v>128</v>
      </c>
    </row>
    <row r="230" s="15" customFormat="1">
      <c r="A230" s="15"/>
      <c r="B230" s="258"/>
      <c r="C230" s="259"/>
      <c r="D230" s="231" t="s">
        <v>142</v>
      </c>
      <c r="E230" s="260" t="s">
        <v>1</v>
      </c>
      <c r="F230" s="261" t="s">
        <v>154</v>
      </c>
      <c r="G230" s="259"/>
      <c r="H230" s="262">
        <v>20.942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8" t="s">
        <v>142</v>
      </c>
      <c r="AU230" s="268" t="s">
        <v>87</v>
      </c>
      <c r="AV230" s="15" t="s">
        <v>135</v>
      </c>
      <c r="AW230" s="15" t="s">
        <v>34</v>
      </c>
      <c r="AX230" s="15" t="s">
        <v>85</v>
      </c>
      <c r="AY230" s="268" t="s">
        <v>128</v>
      </c>
    </row>
    <row r="231" s="2" customFormat="1" ht="24.15" customHeight="1">
      <c r="A231" s="38"/>
      <c r="B231" s="39"/>
      <c r="C231" s="269" t="s">
        <v>393</v>
      </c>
      <c r="D231" s="269" t="s">
        <v>184</v>
      </c>
      <c r="E231" s="270" t="s">
        <v>415</v>
      </c>
      <c r="F231" s="271" t="s">
        <v>416</v>
      </c>
      <c r="G231" s="272" t="s">
        <v>133</v>
      </c>
      <c r="H231" s="273">
        <v>23</v>
      </c>
      <c r="I231" s="274"/>
      <c r="J231" s="275">
        <f>ROUND(I231*H231,2)</f>
        <v>0</v>
      </c>
      <c r="K231" s="271" t="s">
        <v>134</v>
      </c>
      <c r="L231" s="276"/>
      <c r="M231" s="277" t="s">
        <v>1</v>
      </c>
      <c r="N231" s="278" t="s">
        <v>42</v>
      </c>
      <c r="O231" s="91"/>
      <c r="P231" s="227">
        <f>O231*H231</f>
        <v>0</v>
      </c>
      <c r="Q231" s="227">
        <v>0.00050000000000000001</v>
      </c>
      <c r="R231" s="227">
        <f>Q231*H231</f>
        <v>0.0115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183</v>
      </c>
      <c r="AT231" s="229" t="s">
        <v>184</v>
      </c>
      <c r="AU231" s="229" t="s">
        <v>87</v>
      </c>
      <c r="AY231" s="17" t="s">
        <v>128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85</v>
      </c>
      <c r="BK231" s="230">
        <f>ROUND(I231*H231,2)</f>
        <v>0</v>
      </c>
      <c r="BL231" s="17" t="s">
        <v>135</v>
      </c>
      <c r="BM231" s="229" t="s">
        <v>557</v>
      </c>
    </row>
    <row r="232" s="2" customFormat="1">
      <c r="A232" s="38"/>
      <c r="B232" s="39"/>
      <c r="C232" s="40"/>
      <c r="D232" s="231" t="s">
        <v>137</v>
      </c>
      <c r="E232" s="40"/>
      <c r="F232" s="232" t="s">
        <v>416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137</v>
      </c>
      <c r="AU232" s="17" t="s">
        <v>87</v>
      </c>
    </row>
    <row r="233" s="13" customFormat="1">
      <c r="A233" s="13"/>
      <c r="B233" s="236"/>
      <c r="C233" s="237"/>
      <c r="D233" s="231" t="s">
        <v>142</v>
      </c>
      <c r="E233" s="238" t="s">
        <v>1</v>
      </c>
      <c r="F233" s="239" t="s">
        <v>555</v>
      </c>
      <c r="G233" s="237"/>
      <c r="H233" s="240">
        <v>20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142</v>
      </c>
      <c r="AU233" s="246" t="s">
        <v>87</v>
      </c>
      <c r="AV233" s="13" t="s">
        <v>87</v>
      </c>
      <c r="AW233" s="13" t="s">
        <v>34</v>
      </c>
      <c r="AX233" s="13" t="s">
        <v>85</v>
      </c>
      <c r="AY233" s="246" t="s">
        <v>128</v>
      </c>
    </row>
    <row r="234" s="13" customFormat="1">
      <c r="A234" s="13"/>
      <c r="B234" s="236"/>
      <c r="C234" s="237"/>
      <c r="D234" s="231" t="s">
        <v>142</v>
      </c>
      <c r="E234" s="237"/>
      <c r="F234" s="239" t="s">
        <v>558</v>
      </c>
      <c r="G234" s="237"/>
      <c r="H234" s="240">
        <v>23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142</v>
      </c>
      <c r="AU234" s="246" t="s">
        <v>87</v>
      </c>
      <c r="AV234" s="13" t="s">
        <v>87</v>
      </c>
      <c r="AW234" s="13" t="s">
        <v>4</v>
      </c>
      <c r="AX234" s="13" t="s">
        <v>85</v>
      </c>
      <c r="AY234" s="246" t="s">
        <v>128</v>
      </c>
    </row>
    <row r="235" s="2" customFormat="1" ht="24.15" customHeight="1">
      <c r="A235" s="38"/>
      <c r="B235" s="39"/>
      <c r="C235" s="269" t="s">
        <v>399</v>
      </c>
      <c r="D235" s="269" t="s">
        <v>184</v>
      </c>
      <c r="E235" s="270" t="s">
        <v>420</v>
      </c>
      <c r="F235" s="271" t="s">
        <v>421</v>
      </c>
      <c r="G235" s="272" t="s">
        <v>133</v>
      </c>
      <c r="H235" s="273">
        <v>1.083</v>
      </c>
      <c r="I235" s="274"/>
      <c r="J235" s="275">
        <f>ROUND(I235*H235,2)</f>
        <v>0</v>
      </c>
      <c r="K235" s="271" t="s">
        <v>134</v>
      </c>
      <c r="L235" s="276"/>
      <c r="M235" s="277" t="s">
        <v>1</v>
      </c>
      <c r="N235" s="278" t="s">
        <v>42</v>
      </c>
      <c r="O235" s="91"/>
      <c r="P235" s="227">
        <f>O235*H235</f>
        <v>0</v>
      </c>
      <c r="Q235" s="227">
        <v>0.00014999999999999999</v>
      </c>
      <c r="R235" s="227">
        <f>Q235*H235</f>
        <v>0.00016244999999999999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183</v>
      </c>
      <c r="AT235" s="229" t="s">
        <v>184</v>
      </c>
      <c r="AU235" s="229" t="s">
        <v>87</v>
      </c>
      <c r="AY235" s="17" t="s">
        <v>128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85</v>
      </c>
      <c r="BK235" s="230">
        <f>ROUND(I235*H235,2)</f>
        <v>0</v>
      </c>
      <c r="BL235" s="17" t="s">
        <v>135</v>
      </c>
      <c r="BM235" s="229" t="s">
        <v>559</v>
      </c>
    </row>
    <row r="236" s="2" customFormat="1">
      <c r="A236" s="38"/>
      <c r="B236" s="39"/>
      <c r="C236" s="40"/>
      <c r="D236" s="231" t="s">
        <v>137</v>
      </c>
      <c r="E236" s="40"/>
      <c r="F236" s="232" t="s">
        <v>421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137</v>
      </c>
      <c r="AU236" s="17" t="s">
        <v>87</v>
      </c>
    </row>
    <row r="237" s="13" customFormat="1">
      <c r="A237" s="13"/>
      <c r="B237" s="236"/>
      <c r="C237" s="237"/>
      <c r="D237" s="231" t="s">
        <v>142</v>
      </c>
      <c r="E237" s="238" t="s">
        <v>1</v>
      </c>
      <c r="F237" s="239" t="s">
        <v>556</v>
      </c>
      <c r="G237" s="237"/>
      <c r="H237" s="240">
        <v>0.94199999999999995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142</v>
      </c>
      <c r="AU237" s="246" t="s">
        <v>87</v>
      </c>
      <c r="AV237" s="13" t="s">
        <v>87</v>
      </c>
      <c r="AW237" s="13" t="s">
        <v>34</v>
      </c>
      <c r="AX237" s="13" t="s">
        <v>85</v>
      </c>
      <c r="AY237" s="246" t="s">
        <v>128</v>
      </c>
    </row>
    <row r="238" s="13" customFormat="1">
      <c r="A238" s="13"/>
      <c r="B238" s="236"/>
      <c r="C238" s="237"/>
      <c r="D238" s="231" t="s">
        <v>142</v>
      </c>
      <c r="E238" s="237"/>
      <c r="F238" s="239" t="s">
        <v>560</v>
      </c>
      <c r="G238" s="237"/>
      <c r="H238" s="240">
        <v>1.083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142</v>
      </c>
      <c r="AU238" s="246" t="s">
        <v>87</v>
      </c>
      <c r="AV238" s="13" t="s">
        <v>87</v>
      </c>
      <c r="AW238" s="13" t="s">
        <v>4</v>
      </c>
      <c r="AX238" s="13" t="s">
        <v>85</v>
      </c>
      <c r="AY238" s="246" t="s">
        <v>128</v>
      </c>
    </row>
    <row r="239" s="2" customFormat="1" ht="24.15" customHeight="1">
      <c r="A239" s="38"/>
      <c r="B239" s="39"/>
      <c r="C239" s="218" t="s">
        <v>405</v>
      </c>
      <c r="D239" s="218" t="s">
        <v>130</v>
      </c>
      <c r="E239" s="219" t="s">
        <v>256</v>
      </c>
      <c r="F239" s="220" t="s">
        <v>257</v>
      </c>
      <c r="G239" s="221" t="s">
        <v>147</v>
      </c>
      <c r="H239" s="222">
        <v>3.8500000000000001</v>
      </c>
      <c r="I239" s="223"/>
      <c r="J239" s="224">
        <f>ROUND(I239*H239,2)</f>
        <v>0</v>
      </c>
      <c r="K239" s="220" t="s">
        <v>134</v>
      </c>
      <c r="L239" s="44"/>
      <c r="M239" s="225" t="s">
        <v>1</v>
      </c>
      <c r="N239" s="226" t="s">
        <v>42</v>
      </c>
      <c r="O239" s="91"/>
      <c r="P239" s="227">
        <f>O239*H239</f>
        <v>0</v>
      </c>
      <c r="Q239" s="227">
        <v>2.13408</v>
      </c>
      <c r="R239" s="227">
        <f>Q239*H239</f>
        <v>8.216208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135</v>
      </c>
      <c r="AT239" s="229" t="s">
        <v>130</v>
      </c>
      <c r="AU239" s="229" t="s">
        <v>87</v>
      </c>
      <c r="AY239" s="17" t="s">
        <v>128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85</v>
      </c>
      <c r="BK239" s="230">
        <f>ROUND(I239*H239,2)</f>
        <v>0</v>
      </c>
      <c r="BL239" s="17" t="s">
        <v>135</v>
      </c>
      <c r="BM239" s="229" t="s">
        <v>561</v>
      </c>
    </row>
    <row r="240" s="2" customFormat="1">
      <c r="A240" s="38"/>
      <c r="B240" s="39"/>
      <c r="C240" s="40"/>
      <c r="D240" s="231" t="s">
        <v>137</v>
      </c>
      <c r="E240" s="40"/>
      <c r="F240" s="232" t="s">
        <v>259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137</v>
      </c>
      <c r="AU240" s="17" t="s">
        <v>87</v>
      </c>
    </row>
    <row r="241" s="2" customFormat="1">
      <c r="A241" s="38"/>
      <c r="B241" s="39"/>
      <c r="C241" s="40"/>
      <c r="D241" s="231" t="s">
        <v>150</v>
      </c>
      <c r="E241" s="40"/>
      <c r="F241" s="247" t="s">
        <v>562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150</v>
      </c>
      <c r="AU241" s="17" t="s">
        <v>87</v>
      </c>
    </row>
    <row r="242" s="13" customFormat="1">
      <c r="A242" s="13"/>
      <c r="B242" s="236"/>
      <c r="C242" s="237"/>
      <c r="D242" s="231" t="s">
        <v>142</v>
      </c>
      <c r="E242" s="238" t="s">
        <v>1</v>
      </c>
      <c r="F242" s="239" t="s">
        <v>563</v>
      </c>
      <c r="G242" s="237"/>
      <c r="H242" s="240">
        <v>3.8500000000000001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142</v>
      </c>
      <c r="AU242" s="246" t="s">
        <v>87</v>
      </c>
      <c r="AV242" s="13" t="s">
        <v>87</v>
      </c>
      <c r="AW242" s="13" t="s">
        <v>34</v>
      </c>
      <c r="AX242" s="13" t="s">
        <v>85</v>
      </c>
      <c r="AY242" s="246" t="s">
        <v>128</v>
      </c>
    </row>
    <row r="243" s="2" customFormat="1" ht="16.5" customHeight="1">
      <c r="A243" s="38"/>
      <c r="B243" s="39"/>
      <c r="C243" s="218" t="s">
        <v>414</v>
      </c>
      <c r="D243" s="218" t="s">
        <v>130</v>
      </c>
      <c r="E243" s="219" t="s">
        <v>564</v>
      </c>
      <c r="F243" s="220" t="s">
        <v>565</v>
      </c>
      <c r="G243" s="221" t="s">
        <v>147</v>
      </c>
      <c r="H243" s="222">
        <v>3.8500000000000001</v>
      </c>
      <c r="I243" s="223"/>
      <c r="J243" s="224">
        <f>ROUND(I243*H243,2)</f>
        <v>0</v>
      </c>
      <c r="K243" s="220" t="s">
        <v>134</v>
      </c>
      <c r="L243" s="44"/>
      <c r="M243" s="225" t="s">
        <v>1</v>
      </c>
      <c r="N243" s="226" t="s">
        <v>42</v>
      </c>
      <c r="O243" s="91"/>
      <c r="P243" s="227">
        <f>O243*H243</f>
        <v>0</v>
      </c>
      <c r="Q243" s="227">
        <v>2.4327899999999998</v>
      </c>
      <c r="R243" s="227">
        <f>Q243*H243</f>
        <v>9.3662414999999992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135</v>
      </c>
      <c r="AT243" s="229" t="s">
        <v>130</v>
      </c>
      <c r="AU243" s="229" t="s">
        <v>87</v>
      </c>
      <c r="AY243" s="17" t="s">
        <v>128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85</v>
      </c>
      <c r="BK243" s="230">
        <f>ROUND(I243*H243,2)</f>
        <v>0</v>
      </c>
      <c r="BL243" s="17" t="s">
        <v>135</v>
      </c>
      <c r="BM243" s="229" t="s">
        <v>566</v>
      </c>
    </row>
    <row r="244" s="2" customFormat="1">
      <c r="A244" s="38"/>
      <c r="B244" s="39"/>
      <c r="C244" s="40"/>
      <c r="D244" s="231" t="s">
        <v>137</v>
      </c>
      <c r="E244" s="40"/>
      <c r="F244" s="232" t="s">
        <v>567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87</v>
      </c>
    </row>
    <row r="245" s="13" customFormat="1">
      <c r="A245" s="13"/>
      <c r="B245" s="236"/>
      <c r="C245" s="237"/>
      <c r="D245" s="231" t="s">
        <v>142</v>
      </c>
      <c r="E245" s="238" t="s">
        <v>1</v>
      </c>
      <c r="F245" s="239" t="s">
        <v>563</v>
      </c>
      <c r="G245" s="237"/>
      <c r="H245" s="240">
        <v>3.8500000000000001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142</v>
      </c>
      <c r="AU245" s="246" t="s">
        <v>87</v>
      </c>
      <c r="AV245" s="13" t="s">
        <v>87</v>
      </c>
      <c r="AW245" s="13" t="s">
        <v>34</v>
      </c>
      <c r="AX245" s="13" t="s">
        <v>85</v>
      </c>
      <c r="AY245" s="246" t="s">
        <v>128</v>
      </c>
    </row>
    <row r="246" s="2" customFormat="1" ht="24.15" customHeight="1">
      <c r="A246" s="38"/>
      <c r="B246" s="39"/>
      <c r="C246" s="218" t="s">
        <v>419</v>
      </c>
      <c r="D246" s="218" t="s">
        <v>130</v>
      </c>
      <c r="E246" s="219" t="s">
        <v>568</v>
      </c>
      <c r="F246" s="220" t="s">
        <v>569</v>
      </c>
      <c r="G246" s="221" t="s">
        <v>133</v>
      </c>
      <c r="H246" s="222">
        <v>30.800000000000001</v>
      </c>
      <c r="I246" s="223"/>
      <c r="J246" s="224">
        <f>ROUND(I246*H246,2)</f>
        <v>0</v>
      </c>
      <c r="K246" s="220" t="s">
        <v>134</v>
      </c>
      <c r="L246" s="44"/>
      <c r="M246" s="225" t="s">
        <v>1</v>
      </c>
      <c r="N246" s="226" t="s">
        <v>42</v>
      </c>
      <c r="O246" s="91"/>
      <c r="P246" s="227">
        <f>O246*H246</f>
        <v>0</v>
      </c>
      <c r="Q246" s="227">
        <v>0.74326999999999999</v>
      </c>
      <c r="R246" s="227">
        <f>Q246*H246</f>
        <v>22.892716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135</v>
      </c>
      <c r="AT246" s="229" t="s">
        <v>130</v>
      </c>
      <c r="AU246" s="229" t="s">
        <v>87</v>
      </c>
      <c r="AY246" s="17" t="s">
        <v>128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85</v>
      </c>
      <c r="BK246" s="230">
        <f>ROUND(I246*H246,2)</f>
        <v>0</v>
      </c>
      <c r="BL246" s="17" t="s">
        <v>135</v>
      </c>
      <c r="BM246" s="229" t="s">
        <v>570</v>
      </c>
    </row>
    <row r="247" s="2" customFormat="1">
      <c r="A247" s="38"/>
      <c r="B247" s="39"/>
      <c r="C247" s="40"/>
      <c r="D247" s="231" t="s">
        <v>137</v>
      </c>
      <c r="E247" s="40"/>
      <c r="F247" s="232" t="s">
        <v>571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87</v>
      </c>
    </row>
    <row r="248" s="2" customFormat="1">
      <c r="A248" s="38"/>
      <c r="B248" s="39"/>
      <c r="C248" s="40"/>
      <c r="D248" s="231" t="s">
        <v>150</v>
      </c>
      <c r="E248" s="40"/>
      <c r="F248" s="247" t="s">
        <v>572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150</v>
      </c>
      <c r="AU248" s="17" t="s">
        <v>87</v>
      </c>
    </row>
    <row r="249" s="13" customFormat="1">
      <c r="A249" s="13"/>
      <c r="B249" s="236"/>
      <c r="C249" s="237"/>
      <c r="D249" s="231" t="s">
        <v>142</v>
      </c>
      <c r="E249" s="238" t="s">
        <v>1</v>
      </c>
      <c r="F249" s="239" t="s">
        <v>552</v>
      </c>
      <c r="G249" s="237"/>
      <c r="H249" s="240">
        <v>30.800000000000001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142</v>
      </c>
      <c r="AU249" s="246" t="s">
        <v>87</v>
      </c>
      <c r="AV249" s="13" t="s">
        <v>87</v>
      </c>
      <c r="AW249" s="13" t="s">
        <v>34</v>
      </c>
      <c r="AX249" s="13" t="s">
        <v>85</v>
      </c>
      <c r="AY249" s="246" t="s">
        <v>128</v>
      </c>
    </row>
    <row r="250" s="2" customFormat="1" ht="16.5" customHeight="1">
      <c r="A250" s="38"/>
      <c r="B250" s="39"/>
      <c r="C250" s="269" t="s">
        <v>424</v>
      </c>
      <c r="D250" s="269" t="s">
        <v>184</v>
      </c>
      <c r="E250" s="270" t="s">
        <v>573</v>
      </c>
      <c r="F250" s="271" t="s">
        <v>574</v>
      </c>
      <c r="G250" s="272" t="s">
        <v>187</v>
      </c>
      <c r="H250" s="273">
        <v>-11.550000000000001</v>
      </c>
      <c r="I250" s="274"/>
      <c r="J250" s="275">
        <f>ROUND(I250*H250,2)</f>
        <v>0</v>
      </c>
      <c r="K250" s="271" t="s">
        <v>134</v>
      </c>
      <c r="L250" s="276"/>
      <c r="M250" s="277" t="s">
        <v>1</v>
      </c>
      <c r="N250" s="278" t="s">
        <v>42</v>
      </c>
      <c r="O250" s="91"/>
      <c r="P250" s="227">
        <f>O250*H250</f>
        <v>0</v>
      </c>
      <c r="Q250" s="227">
        <v>1</v>
      </c>
      <c r="R250" s="227">
        <f>Q250*H250</f>
        <v>-11.550000000000001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183</v>
      </c>
      <c r="AT250" s="229" t="s">
        <v>184</v>
      </c>
      <c r="AU250" s="229" t="s">
        <v>87</v>
      </c>
      <c r="AY250" s="17" t="s">
        <v>128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85</v>
      </c>
      <c r="BK250" s="230">
        <f>ROUND(I250*H250,2)</f>
        <v>0</v>
      </c>
      <c r="BL250" s="17" t="s">
        <v>135</v>
      </c>
      <c r="BM250" s="229" t="s">
        <v>575</v>
      </c>
    </row>
    <row r="251" s="2" customFormat="1">
      <c r="A251" s="38"/>
      <c r="B251" s="39"/>
      <c r="C251" s="40"/>
      <c r="D251" s="231" t="s">
        <v>137</v>
      </c>
      <c r="E251" s="40"/>
      <c r="F251" s="232" t="s">
        <v>574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137</v>
      </c>
      <c r="AU251" s="17" t="s">
        <v>87</v>
      </c>
    </row>
    <row r="252" s="2" customFormat="1">
      <c r="A252" s="38"/>
      <c r="B252" s="39"/>
      <c r="C252" s="40"/>
      <c r="D252" s="231" t="s">
        <v>150</v>
      </c>
      <c r="E252" s="40"/>
      <c r="F252" s="247" t="s">
        <v>576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150</v>
      </c>
      <c r="AU252" s="17" t="s">
        <v>87</v>
      </c>
    </row>
    <row r="253" s="13" customFormat="1">
      <c r="A253" s="13"/>
      <c r="B253" s="236"/>
      <c r="C253" s="237"/>
      <c r="D253" s="231" t="s">
        <v>142</v>
      </c>
      <c r="E253" s="238" t="s">
        <v>1</v>
      </c>
      <c r="F253" s="239" t="s">
        <v>577</v>
      </c>
      <c r="G253" s="237"/>
      <c r="H253" s="240">
        <v>-11.550000000000001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142</v>
      </c>
      <c r="AU253" s="246" t="s">
        <v>87</v>
      </c>
      <c r="AV253" s="13" t="s">
        <v>87</v>
      </c>
      <c r="AW253" s="13" t="s">
        <v>34</v>
      </c>
      <c r="AX253" s="13" t="s">
        <v>85</v>
      </c>
      <c r="AY253" s="246" t="s">
        <v>128</v>
      </c>
    </row>
    <row r="254" s="12" customFormat="1" ht="22.8" customHeight="1">
      <c r="A254" s="12"/>
      <c r="B254" s="202"/>
      <c r="C254" s="203"/>
      <c r="D254" s="204" t="s">
        <v>76</v>
      </c>
      <c r="E254" s="216" t="s">
        <v>168</v>
      </c>
      <c r="F254" s="216" t="s">
        <v>578</v>
      </c>
      <c r="G254" s="203"/>
      <c r="H254" s="203"/>
      <c r="I254" s="206"/>
      <c r="J254" s="217">
        <f>BK254</f>
        <v>0</v>
      </c>
      <c r="K254" s="203"/>
      <c r="L254" s="208"/>
      <c r="M254" s="209"/>
      <c r="N254" s="210"/>
      <c r="O254" s="210"/>
      <c r="P254" s="211">
        <f>SUM(P255:P257)</f>
        <v>0</v>
      </c>
      <c r="Q254" s="210"/>
      <c r="R254" s="211">
        <f>SUM(R255:R257)</f>
        <v>1.6517999999999999</v>
      </c>
      <c r="S254" s="210"/>
      <c r="T254" s="212">
        <f>SUM(T255:T257)</f>
        <v>1.05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85</v>
      </c>
      <c r="AT254" s="214" t="s">
        <v>76</v>
      </c>
      <c r="AU254" s="214" t="s">
        <v>85</v>
      </c>
      <c r="AY254" s="213" t="s">
        <v>128</v>
      </c>
      <c r="BK254" s="215">
        <f>SUM(BK255:BK257)</f>
        <v>0</v>
      </c>
    </row>
    <row r="255" s="2" customFormat="1" ht="24.15" customHeight="1">
      <c r="A255" s="38"/>
      <c r="B255" s="39"/>
      <c r="C255" s="218" t="s">
        <v>431</v>
      </c>
      <c r="D255" s="218" t="s">
        <v>130</v>
      </c>
      <c r="E255" s="219" t="s">
        <v>579</v>
      </c>
      <c r="F255" s="220" t="s">
        <v>580</v>
      </c>
      <c r="G255" s="221" t="s">
        <v>133</v>
      </c>
      <c r="H255" s="222">
        <v>30</v>
      </c>
      <c r="I255" s="223"/>
      <c r="J255" s="224">
        <f>ROUND(I255*H255,2)</f>
        <v>0</v>
      </c>
      <c r="K255" s="220" t="s">
        <v>134</v>
      </c>
      <c r="L255" s="44"/>
      <c r="M255" s="225" t="s">
        <v>1</v>
      </c>
      <c r="N255" s="226" t="s">
        <v>42</v>
      </c>
      <c r="O255" s="91"/>
      <c r="P255" s="227">
        <f>O255*H255</f>
        <v>0</v>
      </c>
      <c r="Q255" s="227">
        <v>0.055059999999999998</v>
      </c>
      <c r="R255" s="227">
        <f>Q255*H255</f>
        <v>1.6517999999999999</v>
      </c>
      <c r="S255" s="227">
        <v>0.035000000000000003</v>
      </c>
      <c r="T255" s="228">
        <f>S255*H255</f>
        <v>1.05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135</v>
      </c>
      <c r="AT255" s="229" t="s">
        <v>130</v>
      </c>
      <c r="AU255" s="229" t="s">
        <v>87</v>
      </c>
      <c r="AY255" s="17" t="s">
        <v>128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85</v>
      </c>
      <c r="BK255" s="230">
        <f>ROUND(I255*H255,2)</f>
        <v>0</v>
      </c>
      <c r="BL255" s="17" t="s">
        <v>135</v>
      </c>
      <c r="BM255" s="229" t="s">
        <v>581</v>
      </c>
    </row>
    <row r="256" s="2" customFormat="1">
      <c r="A256" s="38"/>
      <c r="B256" s="39"/>
      <c r="C256" s="40"/>
      <c r="D256" s="231" t="s">
        <v>137</v>
      </c>
      <c r="E256" s="40"/>
      <c r="F256" s="232" t="s">
        <v>582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137</v>
      </c>
      <c r="AU256" s="17" t="s">
        <v>87</v>
      </c>
    </row>
    <row r="257" s="13" customFormat="1">
      <c r="A257" s="13"/>
      <c r="B257" s="236"/>
      <c r="C257" s="237"/>
      <c r="D257" s="231" t="s">
        <v>142</v>
      </c>
      <c r="E257" s="238" t="s">
        <v>1</v>
      </c>
      <c r="F257" s="239" t="s">
        <v>583</v>
      </c>
      <c r="G257" s="237"/>
      <c r="H257" s="240">
        <v>30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142</v>
      </c>
      <c r="AU257" s="246" t="s">
        <v>87</v>
      </c>
      <c r="AV257" s="13" t="s">
        <v>87</v>
      </c>
      <c r="AW257" s="13" t="s">
        <v>34</v>
      </c>
      <c r="AX257" s="13" t="s">
        <v>85</v>
      </c>
      <c r="AY257" s="246" t="s">
        <v>128</v>
      </c>
    </row>
    <row r="258" s="12" customFormat="1" ht="22.8" customHeight="1">
      <c r="A258" s="12"/>
      <c r="B258" s="202"/>
      <c r="C258" s="203"/>
      <c r="D258" s="204" t="s">
        <v>76</v>
      </c>
      <c r="E258" s="216" t="s">
        <v>183</v>
      </c>
      <c r="F258" s="216" t="s">
        <v>430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SUM(P259:P262)</f>
        <v>0</v>
      </c>
      <c r="Q258" s="210"/>
      <c r="R258" s="211">
        <f>SUM(R259:R262)</f>
        <v>0.0038400000000000001</v>
      </c>
      <c r="S258" s="210"/>
      <c r="T258" s="212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85</v>
      </c>
      <c r="AT258" s="214" t="s">
        <v>76</v>
      </c>
      <c r="AU258" s="214" t="s">
        <v>85</v>
      </c>
      <c r="AY258" s="213" t="s">
        <v>128</v>
      </c>
      <c r="BK258" s="215">
        <f>SUM(BK259:BK262)</f>
        <v>0</v>
      </c>
    </row>
    <row r="259" s="2" customFormat="1" ht="24.15" customHeight="1">
      <c r="A259" s="38"/>
      <c r="B259" s="39"/>
      <c r="C259" s="218" t="s">
        <v>438</v>
      </c>
      <c r="D259" s="218" t="s">
        <v>130</v>
      </c>
      <c r="E259" s="219" t="s">
        <v>432</v>
      </c>
      <c r="F259" s="220" t="s">
        <v>433</v>
      </c>
      <c r="G259" s="221" t="s">
        <v>434</v>
      </c>
      <c r="H259" s="222">
        <v>8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42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135</v>
      </c>
      <c r="AT259" s="229" t="s">
        <v>130</v>
      </c>
      <c r="AU259" s="229" t="s">
        <v>87</v>
      </c>
      <c r="AY259" s="17" t="s">
        <v>128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85</v>
      </c>
      <c r="BK259" s="230">
        <f>ROUND(I259*H259,2)</f>
        <v>0</v>
      </c>
      <c r="BL259" s="17" t="s">
        <v>135</v>
      </c>
      <c r="BM259" s="229" t="s">
        <v>584</v>
      </c>
    </row>
    <row r="260" s="2" customFormat="1">
      <c r="A260" s="38"/>
      <c r="B260" s="39"/>
      <c r="C260" s="40"/>
      <c r="D260" s="231" t="s">
        <v>137</v>
      </c>
      <c r="E260" s="40"/>
      <c r="F260" s="232" t="s">
        <v>436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137</v>
      </c>
      <c r="AU260" s="17" t="s">
        <v>87</v>
      </c>
    </row>
    <row r="261" s="2" customFormat="1" ht="37.8" customHeight="1">
      <c r="A261" s="38"/>
      <c r="B261" s="39"/>
      <c r="C261" s="269" t="s">
        <v>443</v>
      </c>
      <c r="D261" s="269" t="s">
        <v>184</v>
      </c>
      <c r="E261" s="270" t="s">
        <v>439</v>
      </c>
      <c r="F261" s="271" t="s">
        <v>440</v>
      </c>
      <c r="G261" s="272" t="s">
        <v>434</v>
      </c>
      <c r="H261" s="273">
        <v>8</v>
      </c>
      <c r="I261" s="274"/>
      <c r="J261" s="275">
        <f>ROUND(I261*H261,2)</f>
        <v>0</v>
      </c>
      <c r="K261" s="271" t="s">
        <v>134</v>
      </c>
      <c r="L261" s="276"/>
      <c r="M261" s="277" t="s">
        <v>1</v>
      </c>
      <c r="N261" s="278" t="s">
        <v>42</v>
      </c>
      <c r="O261" s="91"/>
      <c r="P261" s="227">
        <f>O261*H261</f>
        <v>0</v>
      </c>
      <c r="Q261" s="227">
        <v>0.00048000000000000001</v>
      </c>
      <c r="R261" s="227">
        <f>Q261*H261</f>
        <v>0.0038400000000000001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183</v>
      </c>
      <c r="AT261" s="229" t="s">
        <v>184</v>
      </c>
      <c r="AU261" s="229" t="s">
        <v>87</v>
      </c>
      <c r="AY261" s="17" t="s">
        <v>128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85</v>
      </c>
      <c r="BK261" s="230">
        <f>ROUND(I261*H261,2)</f>
        <v>0</v>
      </c>
      <c r="BL261" s="17" t="s">
        <v>135</v>
      </c>
      <c r="BM261" s="229" t="s">
        <v>585</v>
      </c>
    </row>
    <row r="262" s="2" customFormat="1">
      <c r="A262" s="38"/>
      <c r="B262" s="39"/>
      <c r="C262" s="40"/>
      <c r="D262" s="231" t="s">
        <v>137</v>
      </c>
      <c r="E262" s="40"/>
      <c r="F262" s="232" t="s">
        <v>440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137</v>
      </c>
      <c r="AU262" s="17" t="s">
        <v>87</v>
      </c>
    </row>
    <row r="263" s="12" customFormat="1" ht="22.8" customHeight="1">
      <c r="A263" s="12"/>
      <c r="B263" s="202"/>
      <c r="C263" s="203"/>
      <c r="D263" s="204" t="s">
        <v>76</v>
      </c>
      <c r="E263" s="216" t="s">
        <v>190</v>
      </c>
      <c r="F263" s="216" t="s">
        <v>261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SUM(P264:P281)</f>
        <v>0</v>
      </c>
      <c r="Q263" s="210"/>
      <c r="R263" s="211">
        <f>SUM(R264:R281)</f>
        <v>15.6496975</v>
      </c>
      <c r="S263" s="210"/>
      <c r="T263" s="212">
        <f>SUM(T264:T281)</f>
        <v>28.879999999999999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85</v>
      </c>
      <c r="AT263" s="214" t="s">
        <v>76</v>
      </c>
      <c r="AU263" s="214" t="s">
        <v>85</v>
      </c>
      <c r="AY263" s="213" t="s">
        <v>128</v>
      </c>
      <c r="BK263" s="215">
        <f>SUM(BK264:BK281)</f>
        <v>0</v>
      </c>
    </row>
    <row r="264" s="2" customFormat="1" ht="24.15" customHeight="1">
      <c r="A264" s="38"/>
      <c r="B264" s="39"/>
      <c r="C264" s="218" t="s">
        <v>448</v>
      </c>
      <c r="D264" s="218" t="s">
        <v>130</v>
      </c>
      <c r="E264" s="219" t="s">
        <v>457</v>
      </c>
      <c r="F264" s="220" t="s">
        <v>458</v>
      </c>
      <c r="G264" s="221" t="s">
        <v>147</v>
      </c>
      <c r="H264" s="222">
        <v>16</v>
      </c>
      <c r="I264" s="223"/>
      <c r="J264" s="224">
        <f>ROUND(I264*H264,2)</f>
        <v>0</v>
      </c>
      <c r="K264" s="220" t="s">
        <v>134</v>
      </c>
      <c r="L264" s="44"/>
      <c r="M264" s="225" t="s">
        <v>1</v>
      </c>
      <c r="N264" s="226" t="s">
        <v>42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1.8049999999999999</v>
      </c>
      <c r="T264" s="228">
        <f>S264*H264</f>
        <v>28.879999999999999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135</v>
      </c>
      <c r="AT264" s="229" t="s">
        <v>130</v>
      </c>
      <c r="AU264" s="229" t="s">
        <v>87</v>
      </c>
      <c r="AY264" s="17" t="s">
        <v>128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85</v>
      </c>
      <c r="BK264" s="230">
        <f>ROUND(I264*H264,2)</f>
        <v>0</v>
      </c>
      <c r="BL264" s="17" t="s">
        <v>135</v>
      </c>
      <c r="BM264" s="229" t="s">
        <v>586</v>
      </c>
    </row>
    <row r="265" s="2" customFormat="1">
      <c r="A265" s="38"/>
      <c r="B265" s="39"/>
      <c r="C265" s="40"/>
      <c r="D265" s="231" t="s">
        <v>137</v>
      </c>
      <c r="E265" s="40"/>
      <c r="F265" s="232" t="s">
        <v>460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137</v>
      </c>
      <c r="AU265" s="17" t="s">
        <v>87</v>
      </c>
    </row>
    <row r="266" s="2" customFormat="1">
      <c r="A266" s="38"/>
      <c r="B266" s="39"/>
      <c r="C266" s="40"/>
      <c r="D266" s="231" t="s">
        <v>150</v>
      </c>
      <c r="E266" s="40"/>
      <c r="F266" s="247" t="s">
        <v>587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150</v>
      </c>
      <c r="AU266" s="17" t="s">
        <v>87</v>
      </c>
    </row>
    <row r="267" s="13" customFormat="1">
      <c r="A267" s="13"/>
      <c r="B267" s="236"/>
      <c r="C267" s="237"/>
      <c r="D267" s="231" t="s">
        <v>142</v>
      </c>
      <c r="E267" s="238" t="s">
        <v>1</v>
      </c>
      <c r="F267" s="239" t="s">
        <v>588</v>
      </c>
      <c r="G267" s="237"/>
      <c r="H267" s="240">
        <v>16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142</v>
      </c>
      <c r="AU267" s="246" t="s">
        <v>87</v>
      </c>
      <c r="AV267" s="13" t="s">
        <v>87</v>
      </c>
      <c r="AW267" s="13" t="s">
        <v>34</v>
      </c>
      <c r="AX267" s="13" t="s">
        <v>85</v>
      </c>
      <c r="AY267" s="246" t="s">
        <v>128</v>
      </c>
    </row>
    <row r="268" s="2" customFormat="1" ht="24.15" customHeight="1">
      <c r="A268" s="38"/>
      <c r="B268" s="39"/>
      <c r="C268" s="218" t="s">
        <v>452</v>
      </c>
      <c r="D268" s="218" t="s">
        <v>130</v>
      </c>
      <c r="E268" s="219" t="s">
        <v>267</v>
      </c>
      <c r="F268" s="220" t="s">
        <v>268</v>
      </c>
      <c r="G268" s="221" t="s">
        <v>147</v>
      </c>
      <c r="H268" s="222">
        <v>39.100000000000001</v>
      </c>
      <c r="I268" s="223"/>
      <c r="J268" s="224">
        <f>ROUND(I268*H268,2)</f>
        <v>0</v>
      </c>
      <c r="K268" s="220" t="s">
        <v>134</v>
      </c>
      <c r="L268" s="44"/>
      <c r="M268" s="225" t="s">
        <v>1</v>
      </c>
      <c r="N268" s="226" t="s">
        <v>42</v>
      </c>
      <c r="O268" s="91"/>
      <c r="P268" s="227">
        <f>O268*H268</f>
        <v>0</v>
      </c>
      <c r="Q268" s="227">
        <v>0.40000000000000002</v>
      </c>
      <c r="R268" s="227">
        <f>Q268*H268</f>
        <v>15.640000000000001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135</v>
      </c>
      <c r="AT268" s="229" t="s">
        <v>130</v>
      </c>
      <c r="AU268" s="229" t="s">
        <v>87</v>
      </c>
      <c r="AY268" s="17" t="s">
        <v>128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85</v>
      </c>
      <c r="BK268" s="230">
        <f>ROUND(I268*H268,2)</f>
        <v>0</v>
      </c>
      <c r="BL268" s="17" t="s">
        <v>135</v>
      </c>
      <c r="BM268" s="229" t="s">
        <v>589</v>
      </c>
    </row>
    <row r="269" s="2" customFormat="1">
      <c r="A269" s="38"/>
      <c r="B269" s="39"/>
      <c r="C269" s="40"/>
      <c r="D269" s="231" t="s">
        <v>137</v>
      </c>
      <c r="E269" s="40"/>
      <c r="F269" s="232" t="s">
        <v>270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87</v>
      </c>
    </row>
    <row r="270" s="13" customFormat="1">
      <c r="A270" s="13"/>
      <c r="B270" s="236"/>
      <c r="C270" s="237"/>
      <c r="D270" s="231" t="s">
        <v>142</v>
      </c>
      <c r="E270" s="238" t="s">
        <v>1</v>
      </c>
      <c r="F270" s="239" t="s">
        <v>590</v>
      </c>
      <c r="G270" s="237"/>
      <c r="H270" s="240">
        <v>39.100000000000001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142</v>
      </c>
      <c r="AU270" s="246" t="s">
        <v>87</v>
      </c>
      <c r="AV270" s="13" t="s">
        <v>87</v>
      </c>
      <c r="AW270" s="13" t="s">
        <v>34</v>
      </c>
      <c r="AX270" s="13" t="s">
        <v>85</v>
      </c>
      <c r="AY270" s="246" t="s">
        <v>128</v>
      </c>
    </row>
    <row r="271" s="2" customFormat="1" ht="24.15" customHeight="1">
      <c r="A271" s="38"/>
      <c r="B271" s="39"/>
      <c r="C271" s="218" t="s">
        <v>456</v>
      </c>
      <c r="D271" s="218" t="s">
        <v>130</v>
      </c>
      <c r="E271" s="219" t="s">
        <v>272</v>
      </c>
      <c r="F271" s="220" t="s">
        <v>273</v>
      </c>
      <c r="G271" s="221" t="s">
        <v>147</v>
      </c>
      <c r="H271" s="222">
        <v>39.100000000000001</v>
      </c>
      <c r="I271" s="223"/>
      <c r="J271" s="224">
        <f>ROUND(I271*H271,2)</f>
        <v>0</v>
      </c>
      <c r="K271" s="220" t="s">
        <v>134</v>
      </c>
      <c r="L271" s="44"/>
      <c r="M271" s="225" t="s">
        <v>1</v>
      </c>
      <c r="N271" s="226" t="s">
        <v>42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135</v>
      </c>
      <c r="AT271" s="229" t="s">
        <v>130</v>
      </c>
      <c r="AU271" s="229" t="s">
        <v>87</v>
      </c>
      <c r="AY271" s="17" t="s">
        <v>128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85</v>
      </c>
      <c r="BK271" s="230">
        <f>ROUND(I271*H271,2)</f>
        <v>0</v>
      </c>
      <c r="BL271" s="17" t="s">
        <v>135</v>
      </c>
      <c r="BM271" s="229" t="s">
        <v>591</v>
      </c>
    </row>
    <row r="272" s="2" customFormat="1">
      <c r="A272" s="38"/>
      <c r="B272" s="39"/>
      <c r="C272" s="40"/>
      <c r="D272" s="231" t="s">
        <v>137</v>
      </c>
      <c r="E272" s="40"/>
      <c r="F272" s="232" t="s">
        <v>275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137</v>
      </c>
      <c r="AU272" s="17" t="s">
        <v>87</v>
      </c>
    </row>
    <row r="273" s="13" customFormat="1">
      <c r="A273" s="13"/>
      <c r="B273" s="236"/>
      <c r="C273" s="237"/>
      <c r="D273" s="231" t="s">
        <v>142</v>
      </c>
      <c r="E273" s="238" t="s">
        <v>1</v>
      </c>
      <c r="F273" s="239" t="s">
        <v>590</v>
      </c>
      <c r="G273" s="237"/>
      <c r="H273" s="240">
        <v>39.100000000000001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142</v>
      </c>
      <c r="AU273" s="246" t="s">
        <v>87</v>
      </c>
      <c r="AV273" s="13" t="s">
        <v>87</v>
      </c>
      <c r="AW273" s="13" t="s">
        <v>34</v>
      </c>
      <c r="AX273" s="13" t="s">
        <v>85</v>
      </c>
      <c r="AY273" s="246" t="s">
        <v>128</v>
      </c>
    </row>
    <row r="274" s="2" customFormat="1" ht="24.15" customHeight="1">
      <c r="A274" s="38"/>
      <c r="B274" s="39"/>
      <c r="C274" s="218" t="s">
        <v>463</v>
      </c>
      <c r="D274" s="218" t="s">
        <v>130</v>
      </c>
      <c r="E274" s="219" t="s">
        <v>592</v>
      </c>
      <c r="F274" s="220" t="s">
        <v>593</v>
      </c>
      <c r="G274" s="221" t="s">
        <v>133</v>
      </c>
      <c r="H274" s="222">
        <v>35</v>
      </c>
      <c r="I274" s="223"/>
      <c r="J274" s="224">
        <f>ROUND(I274*H274,2)</f>
        <v>0</v>
      </c>
      <c r="K274" s="220" t="s">
        <v>134</v>
      </c>
      <c r="L274" s="44"/>
      <c r="M274" s="225" t="s">
        <v>1</v>
      </c>
      <c r="N274" s="226" t="s">
        <v>42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135</v>
      </c>
      <c r="AT274" s="229" t="s">
        <v>130</v>
      </c>
      <c r="AU274" s="229" t="s">
        <v>87</v>
      </c>
      <c r="AY274" s="17" t="s">
        <v>128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85</v>
      </c>
      <c r="BK274" s="230">
        <f>ROUND(I274*H274,2)</f>
        <v>0</v>
      </c>
      <c r="BL274" s="17" t="s">
        <v>135</v>
      </c>
      <c r="BM274" s="229" t="s">
        <v>594</v>
      </c>
    </row>
    <row r="275" s="2" customFormat="1">
      <c r="A275" s="38"/>
      <c r="B275" s="39"/>
      <c r="C275" s="40"/>
      <c r="D275" s="231" t="s">
        <v>137</v>
      </c>
      <c r="E275" s="40"/>
      <c r="F275" s="232" t="s">
        <v>593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87</v>
      </c>
    </row>
    <row r="276" s="2" customFormat="1" ht="21.75" customHeight="1">
      <c r="A276" s="38"/>
      <c r="B276" s="39"/>
      <c r="C276" s="218" t="s">
        <v>465</v>
      </c>
      <c r="D276" s="218" t="s">
        <v>130</v>
      </c>
      <c r="E276" s="219" t="s">
        <v>230</v>
      </c>
      <c r="F276" s="220" t="s">
        <v>444</v>
      </c>
      <c r="G276" s="221" t="s">
        <v>445</v>
      </c>
      <c r="H276" s="222">
        <v>3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42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135</v>
      </c>
      <c r="AT276" s="229" t="s">
        <v>130</v>
      </c>
      <c r="AU276" s="229" t="s">
        <v>87</v>
      </c>
      <c r="AY276" s="17" t="s">
        <v>128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85</v>
      </c>
      <c r="BK276" s="230">
        <f>ROUND(I276*H276,2)</f>
        <v>0</v>
      </c>
      <c r="BL276" s="17" t="s">
        <v>135</v>
      </c>
      <c r="BM276" s="229" t="s">
        <v>595</v>
      </c>
    </row>
    <row r="277" s="2" customFormat="1">
      <c r="A277" s="38"/>
      <c r="B277" s="39"/>
      <c r="C277" s="40"/>
      <c r="D277" s="231" t="s">
        <v>137</v>
      </c>
      <c r="E277" s="40"/>
      <c r="F277" s="232" t="s">
        <v>444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137</v>
      </c>
      <c r="AU277" s="17" t="s">
        <v>87</v>
      </c>
    </row>
    <row r="278" s="2" customFormat="1">
      <c r="A278" s="38"/>
      <c r="B278" s="39"/>
      <c r="C278" s="40"/>
      <c r="D278" s="231" t="s">
        <v>150</v>
      </c>
      <c r="E278" s="40"/>
      <c r="F278" s="247" t="s">
        <v>447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150</v>
      </c>
      <c r="AU278" s="17" t="s">
        <v>87</v>
      </c>
    </row>
    <row r="279" s="2" customFormat="1" ht="21.75" customHeight="1">
      <c r="A279" s="38"/>
      <c r="B279" s="39"/>
      <c r="C279" s="269" t="s">
        <v>467</v>
      </c>
      <c r="D279" s="269" t="s">
        <v>184</v>
      </c>
      <c r="E279" s="270" t="s">
        <v>449</v>
      </c>
      <c r="F279" s="271" t="s">
        <v>450</v>
      </c>
      <c r="G279" s="272" t="s">
        <v>434</v>
      </c>
      <c r="H279" s="273">
        <v>2.25</v>
      </c>
      <c r="I279" s="274"/>
      <c r="J279" s="275">
        <f>ROUND(I279*H279,2)</f>
        <v>0</v>
      </c>
      <c r="K279" s="271" t="s">
        <v>1</v>
      </c>
      <c r="L279" s="276"/>
      <c r="M279" s="277" t="s">
        <v>1</v>
      </c>
      <c r="N279" s="278" t="s">
        <v>42</v>
      </c>
      <c r="O279" s="91"/>
      <c r="P279" s="227">
        <f>O279*H279</f>
        <v>0</v>
      </c>
      <c r="Q279" s="227">
        <v>0.0043099999999999996</v>
      </c>
      <c r="R279" s="227">
        <f>Q279*H279</f>
        <v>0.0096974999999999995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183</v>
      </c>
      <c r="AT279" s="229" t="s">
        <v>184</v>
      </c>
      <c r="AU279" s="229" t="s">
        <v>87</v>
      </c>
      <c r="AY279" s="17" t="s">
        <v>128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85</v>
      </c>
      <c r="BK279" s="230">
        <f>ROUND(I279*H279,2)</f>
        <v>0</v>
      </c>
      <c r="BL279" s="17" t="s">
        <v>135</v>
      </c>
      <c r="BM279" s="229" t="s">
        <v>596</v>
      </c>
    </row>
    <row r="280" s="2" customFormat="1">
      <c r="A280" s="38"/>
      <c r="B280" s="39"/>
      <c r="C280" s="40"/>
      <c r="D280" s="231" t="s">
        <v>137</v>
      </c>
      <c r="E280" s="40"/>
      <c r="F280" s="232" t="s">
        <v>450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137</v>
      </c>
      <c r="AU280" s="17" t="s">
        <v>87</v>
      </c>
    </row>
    <row r="281" s="13" customFormat="1">
      <c r="A281" s="13"/>
      <c r="B281" s="236"/>
      <c r="C281" s="237"/>
      <c r="D281" s="231" t="s">
        <v>142</v>
      </c>
      <c r="E281" s="238" t="s">
        <v>1</v>
      </c>
      <c r="F281" s="239" t="s">
        <v>597</v>
      </c>
      <c r="G281" s="237"/>
      <c r="H281" s="240">
        <v>2.25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142</v>
      </c>
      <c r="AU281" s="246" t="s">
        <v>87</v>
      </c>
      <c r="AV281" s="13" t="s">
        <v>87</v>
      </c>
      <c r="AW281" s="13" t="s">
        <v>34</v>
      </c>
      <c r="AX281" s="13" t="s">
        <v>85</v>
      </c>
      <c r="AY281" s="246" t="s">
        <v>128</v>
      </c>
    </row>
    <row r="282" s="12" customFormat="1" ht="22.8" customHeight="1">
      <c r="A282" s="12"/>
      <c r="B282" s="202"/>
      <c r="C282" s="203"/>
      <c r="D282" s="204" t="s">
        <v>76</v>
      </c>
      <c r="E282" s="216" t="s">
        <v>282</v>
      </c>
      <c r="F282" s="216" t="s">
        <v>283</v>
      </c>
      <c r="G282" s="203"/>
      <c r="H282" s="203"/>
      <c r="I282" s="206"/>
      <c r="J282" s="217">
        <f>BK282</f>
        <v>0</v>
      </c>
      <c r="K282" s="203"/>
      <c r="L282" s="208"/>
      <c r="M282" s="209"/>
      <c r="N282" s="210"/>
      <c r="O282" s="210"/>
      <c r="P282" s="211">
        <f>SUM(P283:P285)</f>
        <v>0</v>
      </c>
      <c r="Q282" s="210"/>
      <c r="R282" s="211">
        <f>SUM(R283:R285)</f>
        <v>0</v>
      </c>
      <c r="S282" s="210"/>
      <c r="T282" s="212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85</v>
      </c>
      <c r="AT282" s="214" t="s">
        <v>76</v>
      </c>
      <c r="AU282" s="214" t="s">
        <v>85</v>
      </c>
      <c r="AY282" s="213" t="s">
        <v>128</v>
      </c>
      <c r="BK282" s="215">
        <f>SUM(BK283:BK285)</f>
        <v>0</v>
      </c>
    </row>
    <row r="283" s="2" customFormat="1" ht="24.15" customHeight="1">
      <c r="A283" s="38"/>
      <c r="B283" s="39"/>
      <c r="C283" s="218" t="s">
        <v>470</v>
      </c>
      <c r="D283" s="218" t="s">
        <v>130</v>
      </c>
      <c r="E283" s="219" t="s">
        <v>285</v>
      </c>
      <c r="F283" s="220" t="s">
        <v>286</v>
      </c>
      <c r="G283" s="221" t="s">
        <v>187</v>
      </c>
      <c r="H283" s="222">
        <v>3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42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135</v>
      </c>
      <c r="AT283" s="229" t="s">
        <v>130</v>
      </c>
      <c r="AU283" s="229" t="s">
        <v>87</v>
      </c>
      <c r="AY283" s="17" t="s">
        <v>128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85</v>
      </c>
      <c r="BK283" s="230">
        <f>ROUND(I283*H283,2)</f>
        <v>0</v>
      </c>
      <c r="BL283" s="17" t="s">
        <v>135</v>
      </c>
      <c r="BM283" s="229" t="s">
        <v>598</v>
      </c>
    </row>
    <row r="284" s="2" customFormat="1">
      <c r="A284" s="38"/>
      <c r="B284" s="39"/>
      <c r="C284" s="40"/>
      <c r="D284" s="231" t="s">
        <v>137</v>
      </c>
      <c r="E284" s="40"/>
      <c r="F284" s="232" t="s">
        <v>286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137</v>
      </c>
      <c r="AU284" s="17" t="s">
        <v>87</v>
      </c>
    </row>
    <row r="285" s="2" customFormat="1">
      <c r="A285" s="38"/>
      <c r="B285" s="39"/>
      <c r="C285" s="40"/>
      <c r="D285" s="231" t="s">
        <v>150</v>
      </c>
      <c r="E285" s="40"/>
      <c r="F285" s="247" t="s">
        <v>288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150</v>
      </c>
      <c r="AU285" s="17" t="s">
        <v>87</v>
      </c>
    </row>
    <row r="286" s="12" customFormat="1" ht="22.8" customHeight="1">
      <c r="A286" s="12"/>
      <c r="B286" s="202"/>
      <c r="C286" s="203"/>
      <c r="D286" s="204" t="s">
        <v>76</v>
      </c>
      <c r="E286" s="216" t="s">
        <v>289</v>
      </c>
      <c r="F286" s="216" t="s">
        <v>290</v>
      </c>
      <c r="G286" s="203"/>
      <c r="H286" s="203"/>
      <c r="I286" s="206"/>
      <c r="J286" s="217">
        <f>BK286</f>
        <v>0</v>
      </c>
      <c r="K286" s="203"/>
      <c r="L286" s="208"/>
      <c r="M286" s="209"/>
      <c r="N286" s="210"/>
      <c r="O286" s="210"/>
      <c r="P286" s="211">
        <f>SUM(P287:P288)</f>
        <v>0</v>
      </c>
      <c r="Q286" s="210"/>
      <c r="R286" s="211">
        <f>SUM(R287:R288)</f>
        <v>0</v>
      </c>
      <c r="S286" s="210"/>
      <c r="T286" s="212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3" t="s">
        <v>85</v>
      </c>
      <c r="AT286" s="214" t="s">
        <v>76</v>
      </c>
      <c r="AU286" s="214" t="s">
        <v>85</v>
      </c>
      <c r="AY286" s="213" t="s">
        <v>128</v>
      </c>
      <c r="BK286" s="215">
        <f>SUM(BK287:BK288)</f>
        <v>0</v>
      </c>
    </row>
    <row r="287" s="2" customFormat="1" ht="16.5" customHeight="1">
      <c r="A287" s="38"/>
      <c r="B287" s="39"/>
      <c r="C287" s="218" t="s">
        <v>475</v>
      </c>
      <c r="D287" s="218" t="s">
        <v>130</v>
      </c>
      <c r="E287" s="219" t="s">
        <v>292</v>
      </c>
      <c r="F287" s="220" t="s">
        <v>293</v>
      </c>
      <c r="G287" s="221" t="s">
        <v>187</v>
      </c>
      <c r="H287" s="222">
        <v>73.350999999999999</v>
      </c>
      <c r="I287" s="223"/>
      <c r="J287" s="224">
        <f>ROUND(I287*H287,2)</f>
        <v>0</v>
      </c>
      <c r="K287" s="220" t="s">
        <v>134</v>
      </c>
      <c r="L287" s="44"/>
      <c r="M287" s="225" t="s">
        <v>1</v>
      </c>
      <c r="N287" s="226" t="s">
        <v>42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135</v>
      </c>
      <c r="AT287" s="229" t="s">
        <v>130</v>
      </c>
      <c r="AU287" s="229" t="s">
        <v>87</v>
      </c>
      <c r="AY287" s="17" t="s">
        <v>128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85</v>
      </c>
      <c r="BK287" s="230">
        <f>ROUND(I287*H287,2)</f>
        <v>0</v>
      </c>
      <c r="BL287" s="17" t="s">
        <v>135</v>
      </c>
      <c r="BM287" s="229" t="s">
        <v>599</v>
      </c>
    </row>
    <row r="288" s="2" customFormat="1">
      <c r="A288" s="38"/>
      <c r="B288" s="39"/>
      <c r="C288" s="40"/>
      <c r="D288" s="231" t="s">
        <v>137</v>
      </c>
      <c r="E288" s="40"/>
      <c r="F288" s="232" t="s">
        <v>295</v>
      </c>
      <c r="G288" s="40"/>
      <c r="H288" s="40"/>
      <c r="I288" s="233"/>
      <c r="J288" s="40"/>
      <c r="K288" s="40"/>
      <c r="L288" s="44"/>
      <c r="M288" s="279"/>
      <c r="N288" s="280"/>
      <c r="O288" s="281"/>
      <c r="P288" s="281"/>
      <c r="Q288" s="281"/>
      <c r="R288" s="281"/>
      <c r="S288" s="281"/>
      <c r="T288" s="28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87</v>
      </c>
    </row>
    <row r="289" s="2" customFormat="1" ht="6.96" customHeight="1">
      <c r="A289" s="38"/>
      <c r="B289" s="66"/>
      <c r="C289" s="67"/>
      <c r="D289" s="67"/>
      <c r="E289" s="67"/>
      <c r="F289" s="67"/>
      <c r="G289" s="67"/>
      <c r="H289" s="67"/>
      <c r="I289" s="67"/>
      <c r="J289" s="67"/>
      <c r="K289" s="67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Xo2RpFXMwZziPjLPHBEMCUW2zsbly2Y0sUF8mT283dDRnYvwCxA1y7St7WTnfaMD/erXiiHYnFjUDUFS88E41Q==" hashValue="fFMwfSeFbP/8l+uT2jZLNmw1Di+wsHEibi0pWTgaxutVE+j1j0o2FGBu2bUhNzQ3+ezCIiMNkXQXq5Elto7U6Q==" algorithmName="SHA-512" password="CC35"/>
  <autoFilter ref="C124:K28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Bílá Nisa, Janov n.N., oprava koryta, ř.km 6,140 – 6,510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100</v>
      </c>
      <c r="G12" s="38"/>
      <c r="H12" s="38"/>
      <c r="I12" s="140" t="s">
        <v>22</v>
      </c>
      <c r="J12" s="144" t="str">
        <f>'Rekapitulace stavby'!AN8</f>
        <v>15. 11. 2022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ROUND((SUM(BE117:BE143)),  2)</f>
        <v>0</v>
      </c>
      <c r="G33" s="38"/>
      <c r="H33" s="38"/>
      <c r="I33" s="155">
        <v>0.20999999999999999</v>
      </c>
      <c r="J33" s="154">
        <f>ROUND(((SUM(BE117:BE143))*I33),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ROUND((SUM(BF117:BF143)),  2)</f>
        <v>0</v>
      </c>
      <c r="G34" s="38"/>
      <c r="H34" s="38"/>
      <c r="I34" s="155">
        <v>0.14999999999999999</v>
      </c>
      <c r="J34" s="154">
        <f>ROUND(((SUM(BF117:BF143))*I34),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Bílá Nisa, Janov n.N., oprava koryta, ř.km 6,140 – 6,510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Labe, státní podnik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601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Bílá Nisa, Janov n.N., oprava koryta, ř.km 6,140 – 6,510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von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15. 11. 2022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Labe, státní podnik</v>
      </c>
      <c r="G113" s="40"/>
      <c r="H113" s="40"/>
      <c r="I113" s="32" t="s">
        <v>31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114</v>
      </c>
      <c r="D116" s="194" t="s">
        <v>62</v>
      </c>
      <c r="E116" s="194" t="s">
        <v>58</v>
      </c>
      <c r="F116" s="194" t="s">
        <v>59</v>
      </c>
      <c r="G116" s="194" t="s">
        <v>115</v>
      </c>
      <c r="H116" s="194" t="s">
        <v>116</v>
      </c>
      <c r="I116" s="194" t="s">
        <v>117</v>
      </c>
      <c r="J116" s="194" t="s">
        <v>103</v>
      </c>
      <c r="K116" s="195" t="s">
        <v>118</v>
      </c>
      <c r="L116" s="196"/>
      <c r="M116" s="100" t="s">
        <v>1</v>
      </c>
      <c r="N116" s="101" t="s">
        <v>41</v>
      </c>
      <c r="O116" s="101" t="s">
        <v>119</v>
      </c>
      <c r="P116" s="101" t="s">
        <v>120</v>
      </c>
      <c r="Q116" s="101" t="s">
        <v>121</v>
      </c>
      <c r="R116" s="101" t="s">
        <v>122</v>
      </c>
      <c r="S116" s="101" t="s">
        <v>123</v>
      </c>
      <c r="T116" s="102" t="s">
        <v>124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125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105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76</v>
      </c>
      <c r="E118" s="205" t="s">
        <v>602</v>
      </c>
      <c r="F118" s="205" t="s">
        <v>603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SUM(P119:P143)</f>
        <v>0</v>
      </c>
      <c r="Q118" s="210"/>
      <c r="R118" s="211">
        <f>SUM(R119:R143)</f>
        <v>0</v>
      </c>
      <c r="S118" s="210"/>
      <c r="T118" s="212">
        <f>SUM(T119:T143)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161</v>
      </c>
      <c r="AT118" s="214" t="s">
        <v>76</v>
      </c>
      <c r="AU118" s="214" t="s">
        <v>77</v>
      </c>
      <c r="AY118" s="213" t="s">
        <v>128</v>
      </c>
      <c r="BK118" s="215">
        <f>SUM(BK119:BK143)</f>
        <v>0</v>
      </c>
    </row>
    <row r="119" s="2" customFormat="1" ht="24.15" customHeight="1">
      <c r="A119" s="38"/>
      <c r="B119" s="39"/>
      <c r="C119" s="218" t="s">
        <v>85</v>
      </c>
      <c r="D119" s="218" t="s">
        <v>130</v>
      </c>
      <c r="E119" s="219" t="s">
        <v>545</v>
      </c>
      <c r="F119" s="220" t="s">
        <v>604</v>
      </c>
      <c r="G119" s="221" t="s">
        <v>279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42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605</v>
      </c>
      <c r="AT119" s="229" t="s">
        <v>130</v>
      </c>
      <c r="AU119" s="229" t="s">
        <v>85</v>
      </c>
      <c r="AY119" s="17" t="s">
        <v>128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85</v>
      </c>
      <c r="BK119" s="230">
        <f>ROUND(I119*H119,2)</f>
        <v>0</v>
      </c>
      <c r="BL119" s="17" t="s">
        <v>605</v>
      </c>
      <c r="BM119" s="229" t="s">
        <v>606</v>
      </c>
    </row>
    <row r="120" s="2" customFormat="1">
      <c r="A120" s="38"/>
      <c r="B120" s="39"/>
      <c r="C120" s="40"/>
      <c r="D120" s="231" t="s">
        <v>137</v>
      </c>
      <c r="E120" s="40"/>
      <c r="F120" s="232" t="s">
        <v>604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137</v>
      </c>
      <c r="AU120" s="17" t="s">
        <v>85</v>
      </c>
    </row>
    <row r="121" s="2" customFormat="1">
      <c r="A121" s="38"/>
      <c r="B121" s="39"/>
      <c r="C121" s="40"/>
      <c r="D121" s="231" t="s">
        <v>150</v>
      </c>
      <c r="E121" s="40"/>
      <c r="F121" s="247" t="s">
        <v>607</v>
      </c>
      <c r="G121" s="40"/>
      <c r="H121" s="40"/>
      <c r="I121" s="233"/>
      <c r="J121" s="40"/>
      <c r="K121" s="40"/>
      <c r="L121" s="44"/>
      <c r="M121" s="234"/>
      <c r="N121" s="235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150</v>
      </c>
      <c r="AU121" s="17" t="s">
        <v>85</v>
      </c>
    </row>
    <row r="122" s="2" customFormat="1" ht="16.5" customHeight="1">
      <c r="A122" s="38"/>
      <c r="B122" s="39"/>
      <c r="C122" s="218" t="s">
        <v>87</v>
      </c>
      <c r="D122" s="218" t="s">
        <v>130</v>
      </c>
      <c r="E122" s="219" t="s">
        <v>230</v>
      </c>
      <c r="F122" s="220" t="s">
        <v>608</v>
      </c>
      <c r="G122" s="221" t="s">
        <v>279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605</v>
      </c>
      <c r="AT122" s="229" t="s">
        <v>130</v>
      </c>
      <c r="AU122" s="229" t="s">
        <v>85</v>
      </c>
      <c r="AY122" s="17" t="s">
        <v>128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605</v>
      </c>
      <c r="BM122" s="229" t="s">
        <v>609</v>
      </c>
    </row>
    <row r="123" s="2" customFormat="1">
      <c r="A123" s="38"/>
      <c r="B123" s="39"/>
      <c r="C123" s="40"/>
      <c r="D123" s="231" t="s">
        <v>137</v>
      </c>
      <c r="E123" s="40"/>
      <c r="F123" s="232" t="s">
        <v>610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85</v>
      </c>
    </row>
    <row r="124" s="2" customFormat="1" ht="16.5" customHeight="1">
      <c r="A124" s="38"/>
      <c r="B124" s="39"/>
      <c r="C124" s="218" t="s">
        <v>144</v>
      </c>
      <c r="D124" s="218" t="s">
        <v>130</v>
      </c>
      <c r="E124" s="219" t="s">
        <v>277</v>
      </c>
      <c r="F124" s="220" t="s">
        <v>611</v>
      </c>
      <c r="G124" s="221" t="s">
        <v>279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605</v>
      </c>
      <c r="AT124" s="229" t="s">
        <v>130</v>
      </c>
      <c r="AU124" s="229" t="s">
        <v>85</v>
      </c>
      <c r="AY124" s="17" t="s">
        <v>128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605</v>
      </c>
      <c r="BM124" s="229" t="s">
        <v>612</v>
      </c>
    </row>
    <row r="125" s="2" customFormat="1">
      <c r="A125" s="38"/>
      <c r="B125" s="39"/>
      <c r="C125" s="40"/>
      <c r="D125" s="231" t="s">
        <v>137</v>
      </c>
      <c r="E125" s="40"/>
      <c r="F125" s="232" t="s">
        <v>611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85</v>
      </c>
    </row>
    <row r="126" s="2" customFormat="1">
      <c r="A126" s="38"/>
      <c r="B126" s="39"/>
      <c r="C126" s="40"/>
      <c r="D126" s="231" t="s">
        <v>150</v>
      </c>
      <c r="E126" s="40"/>
      <c r="F126" s="247" t="s">
        <v>613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85</v>
      </c>
    </row>
    <row r="127" s="2" customFormat="1" ht="16.5" customHeight="1">
      <c r="A127" s="38"/>
      <c r="B127" s="39"/>
      <c r="C127" s="218" t="s">
        <v>135</v>
      </c>
      <c r="D127" s="218" t="s">
        <v>130</v>
      </c>
      <c r="E127" s="219" t="s">
        <v>285</v>
      </c>
      <c r="F127" s="220" t="s">
        <v>614</v>
      </c>
      <c r="G127" s="221" t="s">
        <v>279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605</v>
      </c>
      <c r="AT127" s="229" t="s">
        <v>130</v>
      </c>
      <c r="AU127" s="229" t="s">
        <v>85</v>
      </c>
      <c r="AY127" s="17" t="s">
        <v>128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605</v>
      </c>
      <c r="BM127" s="229" t="s">
        <v>615</v>
      </c>
    </row>
    <row r="128" s="2" customFormat="1">
      <c r="A128" s="38"/>
      <c r="B128" s="39"/>
      <c r="C128" s="40"/>
      <c r="D128" s="231" t="s">
        <v>137</v>
      </c>
      <c r="E128" s="40"/>
      <c r="F128" s="232" t="s">
        <v>614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85</v>
      </c>
    </row>
    <row r="129" s="2" customFormat="1">
      <c r="A129" s="38"/>
      <c r="B129" s="39"/>
      <c r="C129" s="40"/>
      <c r="D129" s="231" t="s">
        <v>150</v>
      </c>
      <c r="E129" s="40"/>
      <c r="F129" s="247" t="s">
        <v>616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150</v>
      </c>
      <c r="AU129" s="17" t="s">
        <v>85</v>
      </c>
    </row>
    <row r="130" s="2" customFormat="1" ht="16.5" customHeight="1">
      <c r="A130" s="38"/>
      <c r="B130" s="39"/>
      <c r="C130" s="218" t="s">
        <v>161</v>
      </c>
      <c r="D130" s="218" t="s">
        <v>130</v>
      </c>
      <c r="E130" s="219" t="s">
        <v>471</v>
      </c>
      <c r="F130" s="220" t="s">
        <v>617</v>
      </c>
      <c r="G130" s="221" t="s">
        <v>279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605</v>
      </c>
      <c r="AT130" s="229" t="s">
        <v>130</v>
      </c>
      <c r="AU130" s="229" t="s">
        <v>85</v>
      </c>
      <c r="AY130" s="17" t="s">
        <v>128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605</v>
      </c>
      <c r="BM130" s="229" t="s">
        <v>618</v>
      </c>
    </row>
    <row r="131" s="2" customFormat="1">
      <c r="A131" s="38"/>
      <c r="B131" s="39"/>
      <c r="C131" s="40"/>
      <c r="D131" s="231" t="s">
        <v>137</v>
      </c>
      <c r="E131" s="40"/>
      <c r="F131" s="232" t="s">
        <v>617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85</v>
      </c>
    </row>
    <row r="132" s="2" customFormat="1">
      <c r="A132" s="38"/>
      <c r="B132" s="39"/>
      <c r="C132" s="40"/>
      <c r="D132" s="231" t="s">
        <v>150</v>
      </c>
      <c r="E132" s="40"/>
      <c r="F132" s="247" t="s">
        <v>619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85</v>
      </c>
    </row>
    <row r="133" s="2" customFormat="1" ht="24.15" customHeight="1">
      <c r="A133" s="38"/>
      <c r="B133" s="39"/>
      <c r="C133" s="218" t="s">
        <v>168</v>
      </c>
      <c r="D133" s="218" t="s">
        <v>130</v>
      </c>
      <c r="E133" s="219" t="s">
        <v>620</v>
      </c>
      <c r="F133" s="220" t="s">
        <v>621</v>
      </c>
      <c r="G133" s="221" t="s">
        <v>279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605</v>
      </c>
      <c r="AT133" s="229" t="s">
        <v>130</v>
      </c>
      <c r="AU133" s="229" t="s">
        <v>85</v>
      </c>
      <c r="AY133" s="17" t="s">
        <v>128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605</v>
      </c>
      <c r="BM133" s="229" t="s">
        <v>622</v>
      </c>
    </row>
    <row r="134" s="2" customFormat="1">
      <c r="A134" s="38"/>
      <c r="B134" s="39"/>
      <c r="C134" s="40"/>
      <c r="D134" s="231" t="s">
        <v>137</v>
      </c>
      <c r="E134" s="40"/>
      <c r="F134" s="232" t="s">
        <v>621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85</v>
      </c>
    </row>
    <row r="135" s="2" customFormat="1" ht="16.5" customHeight="1">
      <c r="A135" s="38"/>
      <c r="B135" s="39"/>
      <c r="C135" s="218" t="s">
        <v>174</v>
      </c>
      <c r="D135" s="218" t="s">
        <v>130</v>
      </c>
      <c r="E135" s="219" t="s">
        <v>623</v>
      </c>
      <c r="F135" s="220" t="s">
        <v>624</v>
      </c>
      <c r="G135" s="221" t="s">
        <v>279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605</v>
      </c>
      <c r="AT135" s="229" t="s">
        <v>130</v>
      </c>
      <c r="AU135" s="229" t="s">
        <v>85</v>
      </c>
      <c r="AY135" s="17" t="s">
        <v>128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605</v>
      </c>
      <c r="BM135" s="229" t="s">
        <v>625</v>
      </c>
    </row>
    <row r="136" s="2" customFormat="1">
      <c r="A136" s="38"/>
      <c r="B136" s="39"/>
      <c r="C136" s="40"/>
      <c r="D136" s="231" t="s">
        <v>137</v>
      </c>
      <c r="E136" s="40"/>
      <c r="F136" s="232" t="s">
        <v>624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85</v>
      </c>
    </row>
    <row r="137" s="2" customFormat="1">
      <c r="A137" s="38"/>
      <c r="B137" s="39"/>
      <c r="C137" s="40"/>
      <c r="D137" s="231" t="s">
        <v>150</v>
      </c>
      <c r="E137" s="40"/>
      <c r="F137" s="247" t="s">
        <v>626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 ht="16.5" customHeight="1">
      <c r="A138" s="38"/>
      <c r="B138" s="39"/>
      <c r="C138" s="218" t="s">
        <v>183</v>
      </c>
      <c r="D138" s="218" t="s">
        <v>130</v>
      </c>
      <c r="E138" s="219" t="s">
        <v>627</v>
      </c>
      <c r="F138" s="220" t="s">
        <v>628</v>
      </c>
      <c r="G138" s="221" t="s">
        <v>279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605</v>
      </c>
      <c r="AT138" s="229" t="s">
        <v>130</v>
      </c>
      <c r="AU138" s="229" t="s">
        <v>85</v>
      </c>
      <c r="AY138" s="17" t="s">
        <v>128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605</v>
      </c>
      <c r="BM138" s="229" t="s">
        <v>629</v>
      </c>
    </row>
    <row r="139" s="2" customFormat="1">
      <c r="A139" s="38"/>
      <c r="B139" s="39"/>
      <c r="C139" s="40"/>
      <c r="D139" s="231" t="s">
        <v>137</v>
      </c>
      <c r="E139" s="40"/>
      <c r="F139" s="232" t="s">
        <v>628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85</v>
      </c>
    </row>
    <row r="140" s="2" customFormat="1" ht="16.5" customHeight="1">
      <c r="A140" s="38"/>
      <c r="B140" s="39"/>
      <c r="C140" s="218" t="s">
        <v>190</v>
      </c>
      <c r="D140" s="218" t="s">
        <v>130</v>
      </c>
      <c r="E140" s="219" t="s">
        <v>630</v>
      </c>
      <c r="F140" s="220" t="s">
        <v>631</v>
      </c>
      <c r="G140" s="221" t="s">
        <v>279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605</v>
      </c>
      <c r="AT140" s="229" t="s">
        <v>130</v>
      </c>
      <c r="AU140" s="229" t="s">
        <v>85</v>
      </c>
      <c r="AY140" s="17" t="s">
        <v>128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605</v>
      </c>
      <c r="BM140" s="229" t="s">
        <v>632</v>
      </c>
    </row>
    <row r="141" s="2" customFormat="1">
      <c r="A141" s="38"/>
      <c r="B141" s="39"/>
      <c r="C141" s="40"/>
      <c r="D141" s="231" t="s">
        <v>137</v>
      </c>
      <c r="E141" s="40"/>
      <c r="F141" s="232" t="s">
        <v>631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85</v>
      </c>
    </row>
    <row r="142" s="2" customFormat="1" ht="76.35" customHeight="1">
      <c r="A142" s="38"/>
      <c r="B142" s="39"/>
      <c r="C142" s="218" t="s">
        <v>195</v>
      </c>
      <c r="D142" s="218" t="s">
        <v>130</v>
      </c>
      <c r="E142" s="219" t="s">
        <v>633</v>
      </c>
      <c r="F142" s="220" t="s">
        <v>634</v>
      </c>
      <c r="G142" s="221" t="s">
        <v>279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605</v>
      </c>
      <c r="AT142" s="229" t="s">
        <v>130</v>
      </c>
      <c r="AU142" s="229" t="s">
        <v>85</v>
      </c>
      <c r="AY142" s="17" t="s">
        <v>128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605</v>
      </c>
      <c r="BM142" s="229" t="s">
        <v>635</v>
      </c>
    </row>
    <row r="143" s="2" customFormat="1">
      <c r="A143" s="38"/>
      <c r="B143" s="39"/>
      <c r="C143" s="40"/>
      <c r="D143" s="231" t="s">
        <v>137</v>
      </c>
      <c r="E143" s="40"/>
      <c r="F143" s="232" t="s">
        <v>636</v>
      </c>
      <c r="G143" s="40"/>
      <c r="H143" s="40"/>
      <c r="I143" s="233"/>
      <c r="J143" s="40"/>
      <c r="K143" s="40"/>
      <c r="L143" s="44"/>
      <c r="M143" s="279"/>
      <c r="N143" s="280"/>
      <c r="O143" s="281"/>
      <c r="P143" s="281"/>
      <c r="Q143" s="281"/>
      <c r="R143" s="281"/>
      <c r="S143" s="281"/>
      <c r="T143" s="28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85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rvml5DX7zD7e/fv35sDrFjUHDdzYu9wr3MujzCUizsx/LW6gobFat40inZgjz1CAPojNCK790xnUJkqnMgQ/GA==" hashValue="FD31BRu5HiIWnK1zGpfSh+aCu+q/lNBz4XZSMAHlhHVMGBdsQM31KHtbBWoLz2+9UWSenOisOA3/rq7oEkh3GQ==" algorithmName="SHA-512" password="CC35"/>
  <autoFilter ref="C116:K14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2023-04-09T15:17:16Z</dcterms:created>
  <dcterms:modified xsi:type="dcterms:W3CDTF">2023-04-09T15:17:25Z</dcterms:modified>
</cp:coreProperties>
</file>